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fi.syska\AppData\Roaming\REGISAFE\Storage\41\"/>
    </mc:Choice>
  </mc:AlternateContent>
  <xr:revisionPtr revIDLastSave="0" documentId="13_ncr:1_{9844D9B4-EAA5-4B4F-82A6-2B83DBB76320}" xr6:coauthVersionLast="47" xr6:coauthVersionMax="47" xr10:uidLastSave="{00000000-0000-0000-0000-000000000000}"/>
  <bookViews>
    <workbookView xWindow="-120" yWindow="-120" windowWidth="51840" windowHeight="21120" activeTab="4" xr2:uid="{367AFCDF-07A0-45F5-90AA-30D39D89756E}"/>
  </bookViews>
  <sheets>
    <sheet name="Tabelle1" sheetId="1" r:id="rId1"/>
    <sheet name="Tabelle1 (2)" sheetId="2" r:id="rId2"/>
    <sheet name="Neue Abwägung 2026 (Syska)" sheetId="3" r:id="rId3"/>
    <sheet name="Neue Abwägung 2026 (Brandt) (2)" sheetId="5" r:id="rId4"/>
    <sheet name="Neue Abwägung 022026 (Syska)" sheetId="4" r:id="rId5"/>
  </sheets>
  <definedNames>
    <definedName name="_xlnm.Print_Area" localSheetId="1">'Tabelle1 (2)'!$A$1:$I$13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4" i="4" l="1"/>
  <c r="O33" i="4"/>
  <c r="O45" i="5"/>
  <c r="P36" i="5"/>
  <c r="B36" i="5"/>
  <c r="P35" i="5"/>
  <c r="B35" i="5"/>
  <c r="P34" i="5"/>
  <c r="B34" i="5"/>
  <c r="P33" i="5"/>
  <c r="B33" i="5"/>
  <c r="P32" i="5"/>
  <c r="B32" i="5"/>
  <c r="P31" i="5"/>
  <c r="B31" i="5"/>
  <c r="P30" i="5"/>
  <c r="B30" i="5"/>
  <c r="P29" i="5"/>
  <c r="B29" i="5"/>
  <c r="P28" i="5"/>
  <c r="B28" i="5"/>
  <c r="P27" i="5"/>
  <c r="B27" i="5"/>
  <c r="P26" i="5"/>
  <c r="P44" i="5" s="1"/>
  <c r="P45" i="5" s="1"/>
  <c r="B26" i="5"/>
  <c r="P25" i="5"/>
  <c r="B25" i="5"/>
  <c r="P24" i="5"/>
  <c r="B24" i="5"/>
  <c r="P23" i="5"/>
  <c r="B23" i="5"/>
  <c r="P22" i="5"/>
  <c r="P47" i="5" s="1"/>
  <c r="P48" i="5" s="1"/>
  <c r="B22" i="5"/>
  <c r="P21" i="5"/>
  <c r="B21" i="5"/>
  <c r="P20" i="5"/>
  <c r="B20" i="5"/>
  <c r="P19" i="5"/>
  <c r="B19" i="5"/>
  <c r="P18" i="5"/>
  <c r="B18" i="5"/>
  <c r="P17" i="5"/>
  <c r="B17" i="5"/>
  <c r="P16" i="5"/>
  <c r="B16" i="5"/>
  <c r="P15" i="5"/>
  <c r="B15" i="5"/>
  <c r="P14" i="5"/>
  <c r="B14" i="5"/>
  <c r="P13" i="5"/>
  <c r="B13" i="5"/>
  <c r="P12" i="5"/>
  <c r="B12" i="5"/>
  <c r="P11" i="5"/>
  <c r="B11" i="5"/>
  <c r="P10" i="5"/>
  <c r="B10" i="5"/>
  <c r="P9" i="5"/>
  <c r="B9" i="5"/>
  <c r="P8" i="5"/>
  <c r="B8" i="5"/>
  <c r="P7" i="5"/>
  <c r="B7" i="5"/>
  <c r="P6" i="5"/>
  <c r="B6" i="5"/>
  <c r="P5" i="5"/>
  <c r="B5" i="5"/>
  <c r="B12" i="3"/>
  <c r="O45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9" i="3"/>
  <c r="B10" i="3"/>
  <c r="B11" i="3"/>
  <c r="B13" i="3"/>
  <c r="B14" i="3"/>
  <c r="B15" i="3"/>
  <c r="B16" i="3"/>
  <c r="B17" i="3"/>
  <c r="B19" i="3"/>
  <c r="B20" i="3"/>
  <c r="B21" i="3"/>
  <c r="B6" i="3"/>
  <c r="B7" i="3"/>
  <c r="B8" i="3"/>
  <c r="B18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5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U8" i="3"/>
  <c r="G9" i="2"/>
  <c r="G8" i="2"/>
  <c r="G7" i="2"/>
  <c r="G6" i="2"/>
  <c r="G5" i="2"/>
  <c r="D15" i="2"/>
  <c r="G38" i="1"/>
  <c r="G28" i="1"/>
  <c r="L8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41" i="1" s="1"/>
  <c r="G42" i="1" s="1"/>
  <c r="G26" i="1"/>
  <c r="G27" i="1"/>
  <c r="G29" i="1"/>
  <c r="G30" i="1"/>
  <c r="G31" i="1"/>
  <c r="G32" i="1"/>
  <c r="G33" i="1"/>
  <c r="G34" i="1"/>
  <c r="G35" i="1"/>
  <c r="G36" i="1"/>
  <c r="G6" i="1"/>
  <c r="G5" i="1"/>
  <c r="P45" i="4" l="1"/>
  <c r="P47" i="4"/>
  <c r="P48" i="4" s="1"/>
  <c r="P38" i="3"/>
  <c r="P39" i="3" s="1"/>
  <c r="P41" i="3"/>
  <c r="P42" i="3" s="1"/>
  <c r="G11" i="2"/>
  <c r="G12" i="2" s="1"/>
  <c r="G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Steffi Syska</author>
  </authors>
  <commentList>
    <comment ref="I16" authorId="0" shapeId="0" xr:uid="{28259E76-55BB-47FC-BCA1-7D28C3DD8086}">
      <text>
        <r>
          <rPr>
            <b/>
            <sz val="9"/>
            <color indexed="81"/>
            <rFont val="Segoe UI"/>
            <family val="2"/>
          </rPr>
          <t>Steffi Syska:</t>
        </r>
        <r>
          <rPr>
            <sz val="9"/>
            <color indexed="81"/>
            <rFont val="Segoe UI"/>
            <family val="2"/>
          </rPr>
          <t xml:space="preserve">
da bereits Windanlagen das Bild prägen</t>
        </r>
      </text>
    </comment>
    <comment ref="I29" authorId="0" shapeId="0" xr:uid="{1941ECBD-4429-4062-9482-3C1332DFF8BB}">
      <text>
        <r>
          <rPr>
            <b/>
            <sz val="9"/>
            <color indexed="81"/>
            <rFont val="Segoe UI"/>
            <family val="2"/>
          </rPr>
          <t>Steffi Syska:</t>
        </r>
        <r>
          <rPr>
            <sz val="9"/>
            <color indexed="81"/>
            <rFont val="Segoe UI"/>
            <family val="2"/>
          </rPr>
          <t xml:space="preserve">
durch die großflächige Platzierung in der Stadtmitte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Steffi Syska</author>
  </authors>
  <commentList>
    <comment ref="I16" authorId="0" shapeId="0" xr:uid="{B83D5009-BB0B-431F-A4AC-628A3200799B}">
      <text>
        <r>
          <rPr>
            <b/>
            <sz val="9"/>
            <color indexed="81"/>
            <rFont val="Segoe UI"/>
            <family val="2"/>
          </rPr>
          <t>Steffi Syska:</t>
        </r>
        <r>
          <rPr>
            <sz val="9"/>
            <color indexed="81"/>
            <rFont val="Segoe UI"/>
            <family val="2"/>
          </rPr>
          <t xml:space="preserve">
da bereits Windanlagen das Bild prägen</t>
        </r>
      </text>
    </comment>
    <comment ref="I29" authorId="0" shapeId="0" xr:uid="{D52DAD3A-9B84-4A39-81AB-1714C2BE9B1E}">
      <text>
        <r>
          <rPr>
            <b/>
            <sz val="9"/>
            <color indexed="81"/>
            <rFont val="Segoe UI"/>
            <family val="2"/>
          </rPr>
          <t>Steffi Syska:</t>
        </r>
        <r>
          <rPr>
            <sz val="9"/>
            <color indexed="81"/>
            <rFont val="Segoe UI"/>
            <family val="2"/>
          </rPr>
          <t xml:space="preserve">
durch die großflächige Platzierung in der Stadtmitte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Steffi Syska</author>
  </authors>
  <commentList>
    <comment ref="I16" authorId="0" shapeId="0" xr:uid="{90AC282B-4E41-448D-90B7-5F1EC60C2C36}">
      <text>
        <r>
          <rPr>
            <b/>
            <sz val="9"/>
            <color indexed="81"/>
            <rFont val="Segoe UI"/>
            <family val="2"/>
          </rPr>
          <t>Steffi Syska:</t>
        </r>
        <r>
          <rPr>
            <sz val="9"/>
            <color indexed="81"/>
            <rFont val="Segoe UI"/>
            <family val="2"/>
          </rPr>
          <t xml:space="preserve">
da bereits Windanlagen das Bild prägen</t>
        </r>
      </text>
    </comment>
    <comment ref="I29" authorId="0" shapeId="0" xr:uid="{CF4A4BF9-C9B2-4E65-89F2-1BB05B9D9B06}">
      <text>
        <r>
          <rPr>
            <b/>
            <sz val="9"/>
            <color indexed="81"/>
            <rFont val="Segoe UI"/>
            <family val="2"/>
          </rPr>
          <t>Steffi Syska:</t>
        </r>
        <r>
          <rPr>
            <sz val="9"/>
            <color indexed="81"/>
            <rFont val="Segoe UI"/>
            <family val="2"/>
          </rPr>
          <t xml:space="preserve">
durch die großflächige Platzierung in der Stadtmitte</t>
        </r>
      </text>
    </comment>
  </commentList>
</comments>
</file>

<file path=xl/sharedStrings.xml><?xml version="1.0" encoding="utf-8"?>
<sst xmlns="http://schemas.openxmlformats.org/spreadsheetml/2006/main" count="391" uniqueCount="94">
  <si>
    <t>Numme- rierung</t>
  </si>
  <si>
    <t>Flurstücks- dichte</t>
  </si>
  <si>
    <t>Fläche [ha]</t>
  </si>
  <si>
    <t>Kommentar</t>
  </si>
  <si>
    <t>EEG</t>
  </si>
  <si>
    <t>PPA</t>
  </si>
  <si>
    <t>Angedachtes Winderweiterungsgebiet</t>
  </si>
  <si>
    <t>sehr nah an Wohnbebauung</t>
  </si>
  <si>
    <t>abgeschottete Lage</t>
  </si>
  <si>
    <t>Gemeindeseitig ausgeschlossen</t>
  </si>
  <si>
    <t>sehr viele Flurstücke, bereits zwei FF-PVA in nächster Nähe</t>
  </si>
  <si>
    <t>Vergütung</t>
  </si>
  <si>
    <t>Ackerzahl</t>
  </si>
  <si>
    <t>Entfer- nung zum Netzanschluss</t>
  </si>
  <si>
    <t>Eignung (3 – sehr gut, 10 – sehr schlecht)</t>
  </si>
  <si>
    <t>Gesamtfläche Stadt</t>
  </si>
  <si>
    <t>Fläche (%)</t>
  </si>
  <si>
    <t>Summe vorgeschlagen</t>
  </si>
  <si>
    <t>Vohandene PV Fläche</t>
  </si>
  <si>
    <t>53 ha</t>
  </si>
  <si>
    <t>inkl. vorhandene Fläche</t>
  </si>
  <si>
    <t>ehemaliges Kieswerk</t>
  </si>
  <si>
    <t>Kiesgrube</t>
  </si>
  <si>
    <t>Summe 500m Streifen</t>
  </si>
  <si>
    <t>2/5 Anteil</t>
  </si>
  <si>
    <t>abgeschottete Lage, viel Landwirtschaftsfläche</t>
  </si>
  <si>
    <t>Kiesabbaufläche</t>
  </si>
  <si>
    <t>Gesamtfläche nicht Empfehlenswert, wenn dann nur Teilstück (6 ha - bereits in Bauleitplanung)</t>
  </si>
  <si>
    <t>MDSE - ehem. Deponiefläche</t>
  </si>
  <si>
    <t xml:space="preserve">MDSE - Randbereich Grube Hermine </t>
  </si>
  <si>
    <t>MDSE - Grube Hermine (Floating-PV)</t>
  </si>
  <si>
    <t>MDSE - Grube Freiheit III“</t>
  </si>
  <si>
    <t>Pufferpotential (davon 200m baurechtl. Privilegierung - Autobahn + Schiene)</t>
  </si>
  <si>
    <t>Flächenvorschlag</t>
  </si>
  <si>
    <t>6 ha Investor MHB Montage GmbH – z. T. versiegelte Deponiefläche</t>
  </si>
  <si>
    <t>Ackerzahl/ Bodenwert</t>
  </si>
  <si>
    <t>Festlegung kommunaler Höchstflächen gemäß Entwurf Landesentwicklungsplan</t>
  </si>
  <si>
    <t>Entfernung zum Netzanschluss</t>
  </si>
  <si>
    <t>Restriktionskriterien</t>
  </si>
  <si>
    <t>Primärfaktor</t>
  </si>
  <si>
    <t>Vermeidung Zersiedelung (1 bei Flächen zw. Nachen Ortschaften</t>
  </si>
  <si>
    <t>Vermeidung bandartiger Entwicklungen (1)</t>
  </si>
  <si>
    <t>Topografie und Vermeidung Verunstaltung des Landschaftsbildes (1)</t>
  </si>
  <si>
    <t>Festlegung Höchstflächen (1 bei Überschreitung 2,5% inkl. Beständsflächen)</t>
  </si>
  <si>
    <t xml:space="preserve">Deponie (-2) </t>
  </si>
  <si>
    <t>nicht rekultivierte Bergbaufolgelandschaft (-1)</t>
  </si>
  <si>
    <t>Eignung (0 – sehr gut, 13 – sehr schlecht)</t>
  </si>
  <si>
    <t>Vermeidung Umbauung der Ortschaft (2)</t>
  </si>
  <si>
    <t>Flächenanteil über den Bedarf</t>
  </si>
  <si>
    <t>Angedachtes Winderweiterungsgebiet; Flächenanteil über den Bedarf</t>
  </si>
  <si>
    <t>• Vorranggebiet Wassergewinnung</t>
  </si>
  <si>
    <t xml:space="preserve"> • Vorbehaltsgebiet Aufbau Ökologisches Verbundsystem </t>
  </si>
  <si>
    <t xml:space="preserve">• Vorbehaltsgebiet Hochwasserschutz </t>
  </si>
  <si>
    <t xml:space="preserve">• Vorbehaltsgebiet Landwirtschaft </t>
  </si>
  <si>
    <t xml:space="preserve">• Vorbehaltsgebiet Wiederbewaldung / Aufforstung </t>
  </si>
  <si>
    <t xml:space="preserve">• Vorbehaltsgebiet Tourismus und Erholung </t>
  </si>
  <si>
    <t>• Vorbehaltsgebiet Kultur und Denkmalpflege</t>
  </si>
  <si>
    <t>Regionalplan Anhalt-Bitterfeld-Wittenberg</t>
  </si>
  <si>
    <t>Ausschluss-kriterium</t>
  </si>
  <si>
    <t>Vorranggebiet Landwirtschaft (Regionale Planungsgemeinschaft)</t>
  </si>
  <si>
    <t>x</t>
  </si>
  <si>
    <t>Vorbehaltsgebiet Planungsmeinschaft (nicht in Flächen vorhanden)</t>
  </si>
  <si>
    <t>Priviligierte Fläche (-0,5 da nur Teilflächen betroffen)</t>
  </si>
  <si>
    <t>Gesamtfläche mit Bestandsanlagen</t>
  </si>
  <si>
    <t>6 ha Investor MHB Montage GmbH – z. T. versiegelte Deponiefläche (in Bauleitplanung)</t>
  </si>
  <si>
    <t>ehemaliges Kieswerk (in Bauleitplanung)</t>
  </si>
  <si>
    <t xml:space="preserve">Gesamtfläche Stadt </t>
  </si>
  <si>
    <t xml:space="preserve">vorhandene PV-Fläche </t>
  </si>
  <si>
    <t>Vorschlag für geeignete PV-Fläche</t>
  </si>
  <si>
    <t>abgeschottete Lage, viel landwirtschaftliche Fläche</t>
  </si>
  <si>
    <t xml:space="preserve">angedachtes Winderweiterungsgebiet; Flächenanteil über den Gemeindeanteil </t>
  </si>
  <si>
    <t>Entwurf LEP max.  2,5 % der Gesamtfläche einer Gemeinde mit PV zu belegen</t>
  </si>
  <si>
    <t>Flächenanteil über den Gemeindebedarf</t>
  </si>
  <si>
    <t>Vermeidung Zersiedelung bei Flächen zwischen den Ortschaften (1)</t>
  </si>
  <si>
    <t xml:space="preserve">Deponie         (-2) </t>
  </si>
  <si>
    <t>nicht rekultivierte Bergbaufolgelandschaft          (-1)</t>
  </si>
  <si>
    <t>Kiesgrube Zscherndorf-Ramsin Süd</t>
  </si>
  <si>
    <t>Kiesgrube Ramsin</t>
  </si>
  <si>
    <t xml:space="preserve">Nr. </t>
  </si>
  <si>
    <t>Eignung        (0 – sehr gut, 13 – sehr schlecht)</t>
  </si>
  <si>
    <t>Vorrang-gebiet Landwirt-schaft         (RPG A-B-W)</t>
  </si>
  <si>
    <t>Vorbehalts-gebiet RPG A-B-W (keine Flächen im Gebiet)</t>
  </si>
  <si>
    <t>Entfernung zum Netz-anschluss</t>
  </si>
  <si>
    <t>Eignung        (3 – sehr gut, 10 – sehr schlecht)</t>
  </si>
  <si>
    <t>teilversiegelte Deponiefläche - privater Investor im Bauleitverfahren</t>
  </si>
  <si>
    <t>MDSE - Grube Freiheit III</t>
  </si>
  <si>
    <t>23a</t>
  </si>
  <si>
    <t>teilversiegelte Deponiefläche  im Bauleitverfahren</t>
  </si>
  <si>
    <t>Kiesgrube Zscherndorf-Ramsin Nord im Bauleitverfahren</t>
  </si>
  <si>
    <t>landwirtschaftliche Fläche - benach-teiligte Böden (Teilstück von 6 ha im Planverfahren)</t>
  </si>
  <si>
    <t>Flächenanteil über den Bedarf, landwirt-schaftliche Fläche - benachteiligte Böden</t>
  </si>
  <si>
    <t xml:space="preserve">abgeschottete Lage </t>
  </si>
  <si>
    <t xml:space="preserve">Abwägungskriterien </t>
  </si>
  <si>
    <t>MDSE - Grube Hermine (Floating-PV) korrigiert (15%)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</si>
</sst>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3" fontId="4" fillId="0" borderId="0" xfId="0" applyNumberFormat="1" applyFont="1"/>
    <xf numFmtId="0" fontId="2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0" fillId="4" borderId="0" xfId="0" applyFill="1"/>
    <xf numFmtId="164" fontId="0" fillId="0" borderId="0" xfId="1" applyNumberFormat="1" applyFont="1"/>
    <xf numFmtId="0" fontId="0" fillId="2" borderId="0" xfId="0" applyFill="1"/>
    <xf numFmtId="10" fontId="0" fillId="2" borderId="0" xfId="0" applyNumberFormat="1" applyFill="1"/>
    <xf numFmtId="10" fontId="0" fillId="4" borderId="0" xfId="0" applyNumberFormat="1" applyFill="1"/>
    <xf numFmtId="10" fontId="0" fillId="0" borderId="1" xfId="1" applyNumberFormat="1" applyFont="1" applyBorder="1" applyAlignment="1">
      <alignment horizontal="right" vertical="center" wrapText="1"/>
    </xf>
    <xf numFmtId="10" fontId="0" fillId="4" borderId="1" xfId="1" applyNumberFormat="1" applyFont="1" applyFill="1" applyBorder="1" applyAlignment="1">
      <alignment horizontal="right" vertical="center" wrapText="1"/>
    </xf>
    <xf numFmtId="10" fontId="0" fillId="0" borderId="1" xfId="1" applyNumberFormat="1" applyFont="1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5" borderId="0" xfId="0" applyFill="1"/>
    <xf numFmtId="10" fontId="0" fillId="5" borderId="0" xfId="0" applyNumberFormat="1" applyFill="1"/>
    <xf numFmtId="9" fontId="0" fillId="6" borderId="0" xfId="1" applyFont="1" applyFill="1"/>
    <xf numFmtId="10" fontId="0" fillId="0" borderId="0" xfId="0" applyNumberFormat="1"/>
    <xf numFmtId="164" fontId="0" fillId="0" borderId="0" xfId="0" applyNumberFormat="1"/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0" fillId="0" borderId="0" xfId="0" applyFill="1"/>
    <xf numFmtId="0" fontId="2" fillId="0" borderId="0" xfId="0" applyFont="1"/>
    <xf numFmtId="0" fontId="0" fillId="6" borderId="0" xfId="0" applyFill="1" applyAlignment="1">
      <alignment horizontal="center" wrapText="1"/>
    </xf>
    <xf numFmtId="0" fontId="5" fillId="0" borderId="0" xfId="0" applyFont="1" applyAlignment="1">
      <alignment wrapText="1"/>
    </xf>
    <xf numFmtId="165" fontId="0" fillId="0" borderId="0" xfId="1" applyNumberFormat="1" applyFont="1"/>
    <xf numFmtId="0" fontId="0" fillId="6" borderId="0" xfId="0" applyFill="1" applyAlignment="1">
      <alignment wrapText="1"/>
    </xf>
    <xf numFmtId="165" fontId="0" fillId="0" borderId="0" xfId="0" applyNumberFormat="1"/>
    <xf numFmtId="10" fontId="0" fillId="3" borderId="1" xfId="1" applyNumberFormat="1" applyFont="1" applyFill="1" applyBorder="1" applyAlignment="1">
      <alignment horizontal="right" vertical="center" wrapText="1"/>
    </xf>
    <xf numFmtId="0" fontId="0" fillId="6" borderId="0" xfId="0" applyFill="1" applyAlignment="1">
      <alignment horizontal="center" wrapText="1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8" borderId="0" xfId="0" applyFont="1" applyFill="1" applyAlignment="1">
      <alignment wrapText="1"/>
    </xf>
    <xf numFmtId="0" fontId="0" fillId="0" borderId="1" xfId="0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10" fontId="0" fillId="0" borderId="0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10" fontId="0" fillId="10" borderId="1" xfId="1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0" fillId="0" borderId="0" xfId="0" applyBorder="1"/>
    <xf numFmtId="165" fontId="0" fillId="0" borderId="0" xfId="0" applyNumberFormat="1" applyBorder="1"/>
    <xf numFmtId="10" fontId="0" fillId="0" borderId="0" xfId="0" applyNumberFormat="1" applyBorder="1"/>
    <xf numFmtId="164" fontId="0" fillId="0" borderId="0" xfId="0" applyNumberFormat="1" applyBorder="1"/>
    <xf numFmtId="0" fontId="2" fillId="10" borderId="0" xfId="0" applyFont="1" applyFill="1" applyBorder="1" applyAlignment="1">
      <alignment horizontal="left" vertical="center"/>
    </xf>
    <xf numFmtId="0" fontId="2" fillId="10" borderId="0" xfId="0" applyFont="1" applyFill="1" applyBorder="1"/>
    <xf numFmtId="0" fontId="0" fillId="10" borderId="0" xfId="0" applyFill="1" applyBorder="1"/>
    <xf numFmtId="0" fontId="2" fillId="10" borderId="0" xfId="0" applyFont="1" applyFill="1" applyBorder="1" applyAlignment="1">
      <alignment horizontal="right" vertical="center" wrapText="1"/>
    </xf>
    <xf numFmtId="10" fontId="2" fillId="10" borderId="0" xfId="0" applyNumberFormat="1" applyFont="1" applyFill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Fill="1" applyBorder="1" applyAlignment="1">
      <alignment horizontal="right" vertical="center" wrapText="1"/>
    </xf>
    <xf numFmtId="10" fontId="2" fillId="0" borderId="0" xfId="0" applyNumberFormat="1" applyFont="1" applyBorder="1"/>
    <xf numFmtId="0" fontId="2" fillId="12" borderId="6" xfId="0" applyFont="1" applyFill="1" applyBorder="1"/>
    <xf numFmtId="0" fontId="2" fillId="12" borderId="7" xfId="0" applyFont="1" applyFill="1" applyBorder="1"/>
    <xf numFmtId="0" fontId="0" fillId="12" borderId="7" xfId="0" applyFill="1" applyBorder="1"/>
    <xf numFmtId="10" fontId="2" fillId="12" borderId="8" xfId="0" applyNumberFormat="1" applyFont="1" applyFill="1" applyBorder="1"/>
    <xf numFmtId="0" fontId="2" fillId="11" borderId="4" xfId="0" applyFont="1" applyFill="1" applyBorder="1" applyAlignment="1">
      <alignment horizontal="right" vertical="center" wrapText="1"/>
    </xf>
    <xf numFmtId="0" fontId="0" fillId="11" borderId="4" xfId="0" applyFill="1" applyBorder="1" applyAlignment="1">
      <alignment horizontal="right" vertical="center" wrapText="1"/>
    </xf>
    <xf numFmtId="10" fontId="2" fillId="11" borderId="5" xfId="1" applyNumberFormat="1" applyFont="1" applyFill="1" applyBorder="1" applyAlignment="1">
      <alignment horizontal="right" vertical="center" wrapText="1"/>
    </xf>
    <xf numFmtId="0" fontId="2" fillId="5" borderId="7" xfId="0" applyFont="1" applyFill="1" applyBorder="1"/>
    <xf numFmtId="0" fontId="0" fillId="5" borderId="7" xfId="0" applyFill="1" applyBorder="1"/>
    <xf numFmtId="0" fontId="2" fillId="5" borderId="7" xfId="0" applyFont="1" applyFill="1" applyBorder="1" applyAlignment="1">
      <alignment horizontal="right" vertical="center" wrapText="1"/>
    </xf>
    <xf numFmtId="10" fontId="2" fillId="5" borderId="8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0" fillId="13" borderId="12" xfId="0" applyFill="1" applyBorder="1"/>
    <xf numFmtId="0" fontId="0" fillId="13" borderId="15" xfId="0" applyFill="1" applyBorder="1"/>
    <xf numFmtId="0" fontId="2" fillId="13" borderId="2" xfId="0" applyFont="1" applyFill="1" applyBorder="1" applyAlignment="1">
      <alignment wrapText="1"/>
    </xf>
    <xf numFmtId="0" fontId="0" fillId="13" borderId="16" xfId="0" applyFill="1" applyBorder="1"/>
    <xf numFmtId="0" fontId="0" fillId="13" borderId="13" xfId="0" applyFill="1" applyBorder="1"/>
    <xf numFmtId="0" fontId="0" fillId="13" borderId="14" xfId="0" applyFill="1" applyBorder="1"/>
    <xf numFmtId="0" fontId="9" fillId="10" borderId="9" xfId="0" applyFont="1" applyFill="1" applyBorder="1" applyAlignment="1">
      <alignment horizontal="left" vertical="center"/>
    </xf>
    <xf numFmtId="0" fontId="9" fillId="10" borderId="10" xfId="0" applyFont="1" applyFill="1" applyBorder="1" applyAlignment="1">
      <alignment horizontal="left" vertical="center"/>
    </xf>
    <xf numFmtId="0" fontId="9" fillId="10" borderId="10" xfId="0" applyFont="1" applyFill="1" applyBorder="1" applyAlignment="1">
      <alignment vertical="center"/>
    </xf>
    <xf numFmtId="0" fontId="10" fillId="10" borderId="10" xfId="0" applyFont="1" applyFill="1" applyBorder="1" applyAlignment="1">
      <alignment vertical="center"/>
    </xf>
    <xf numFmtId="0" fontId="9" fillId="10" borderId="10" xfId="0" applyFont="1" applyFill="1" applyBorder="1" applyAlignment="1">
      <alignment horizontal="right" vertical="center" wrapText="1"/>
    </xf>
    <xf numFmtId="10" fontId="9" fillId="10" borderId="11" xfId="0" applyNumberFormat="1" applyFont="1" applyFill="1" applyBorder="1" applyAlignment="1">
      <alignment vertical="center"/>
    </xf>
    <xf numFmtId="0" fontId="2" fillId="14" borderId="3" xfId="0" applyFont="1" applyFill="1" applyBorder="1"/>
    <xf numFmtId="0" fontId="2" fillId="14" borderId="4" xfId="0" applyFont="1" applyFill="1" applyBorder="1"/>
    <xf numFmtId="0" fontId="0" fillId="14" borderId="4" xfId="0" applyFill="1" applyBorder="1"/>
    <xf numFmtId="10" fontId="2" fillId="14" borderId="5" xfId="0" applyNumberFormat="1" applyFont="1" applyFill="1" applyBorder="1"/>
    <xf numFmtId="10" fontId="0" fillId="14" borderId="1" xfId="1" applyNumberFormat="1" applyFont="1" applyFill="1" applyBorder="1" applyAlignment="1">
      <alignment horizontal="right" vertical="center" wrapText="1"/>
    </xf>
    <xf numFmtId="0" fontId="5" fillId="0" borderId="17" xfId="0" applyFont="1" applyBorder="1" applyAlignment="1">
      <alignment wrapText="1"/>
    </xf>
    <xf numFmtId="0" fontId="2" fillId="10" borderId="1" xfId="0" applyFont="1" applyFill="1" applyBorder="1" applyAlignment="1">
      <alignment horizontal="right" vertical="center" wrapText="1"/>
    </xf>
    <xf numFmtId="0" fontId="0" fillId="12" borderId="0" xfId="0" applyFill="1"/>
    <xf numFmtId="10" fontId="0" fillId="12" borderId="0" xfId="0" applyNumberFormat="1" applyFill="1"/>
    <xf numFmtId="0" fontId="0" fillId="0" borderId="0" xfId="0" applyFont="1"/>
    <xf numFmtId="3" fontId="0" fillId="0" borderId="0" xfId="0" applyNumberFormat="1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8" xfId="0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10" fontId="0" fillId="0" borderId="7" xfId="1" applyNumberFormat="1" applyFont="1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8" fillId="0" borderId="21" xfId="0" applyFont="1" applyBorder="1" applyAlignment="1">
      <alignment horizontal="right" vertical="center" wrapText="1"/>
    </xf>
    <xf numFmtId="0" fontId="2" fillId="0" borderId="21" xfId="0" applyFont="1" applyFill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0" fillId="0" borderId="21" xfId="0" applyFill="1" applyBorder="1" applyAlignment="1">
      <alignment horizontal="right" vertical="center" wrapText="1"/>
    </xf>
    <xf numFmtId="0" fontId="0" fillId="0" borderId="21" xfId="0" applyBorder="1" applyAlignment="1">
      <alignment horizontal="right" vertical="center" wrapText="1"/>
    </xf>
    <xf numFmtId="0" fontId="0" fillId="0" borderId="22" xfId="0" applyBorder="1" applyAlignment="1">
      <alignment horizontal="right" vertical="center" wrapText="1"/>
    </xf>
    <xf numFmtId="0" fontId="2" fillId="15" borderId="21" xfId="0" applyFont="1" applyFill="1" applyBorder="1" applyAlignment="1">
      <alignment horizontal="right" vertical="center" wrapText="1"/>
    </xf>
    <xf numFmtId="0" fontId="2" fillId="15" borderId="22" xfId="0" applyFont="1" applyFill="1" applyBorder="1" applyAlignment="1">
      <alignment horizontal="right" vertical="center" wrapText="1"/>
    </xf>
    <xf numFmtId="0" fontId="0" fillId="6" borderId="0" xfId="0" applyFill="1" applyAlignment="1">
      <alignment horizontal="center" wrapText="1"/>
    </xf>
    <xf numFmtId="0" fontId="2" fillId="0" borderId="0" xfId="0" applyFont="1" applyAlignment="1">
      <alignment horizontal="right"/>
    </xf>
    <xf numFmtId="0" fontId="0" fillId="16" borderId="18" xfId="0" applyFill="1" applyBorder="1" applyAlignment="1">
      <alignment horizontal="right" vertical="center" wrapText="1"/>
    </xf>
    <xf numFmtId="0" fontId="0" fillId="16" borderId="19" xfId="0" applyFill="1" applyBorder="1" applyAlignment="1">
      <alignment vertical="center" wrapText="1"/>
    </xf>
    <xf numFmtId="0" fontId="0" fillId="6" borderId="0" xfId="0" applyFill="1" applyAlignment="1">
      <alignment horizont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2" fillId="9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3" borderId="9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2" fillId="13" borderId="11" xfId="0" applyFont="1" applyFill="1" applyBorder="1" applyAlignment="1">
      <alignment horizontal="center" vertical="center"/>
    </xf>
    <xf numFmtId="0" fontId="2" fillId="13" borderId="12" xfId="0" applyFont="1" applyFill="1" applyBorder="1" applyAlignment="1">
      <alignment horizontal="center" vertical="center"/>
    </xf>
    <xf numFmtId="0" fontId="2" fillId="13" borderId="13" xfId="0" applyFont="1" applyFill="1" applyBorder="1" applyAlignment="1">
      <alignment horizontal="center" vertical="center"/>
    </xf>
    <xf numFmtId="0" fontId="2" fillId="13" borderId="1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11" borderId="3" xfId="0" applyFont="1" applyFill="1" applyBorder="1" applyAlignment="1">
      <alignment horizontal="left" vertical="center" wrapText="1"/>
    </xf>
    <xf numFmtId="0" fontId="2" fillId="11" borderId="4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A5FB2-07A2-468B-95D7-CB2FC431803A}">
  <dimension ref="A4:L42"/>
  <sheetViews>
    <sheetView topLeftCell="A25" zoomScale="145" zoomScaleNormal="145" workbookViewId="0">
      <selection activeCell="I28" sqref="I28"/>
    </sheetView>
  </sheetViews>
  <sheetFormatPr baseColWidth="10" defaultRowHeight="15" x14ac:dyDescent="0.25"/>
  <cols>
    <col min="7" max="7" width="13" customWidth="1"/>
    <col min="9" max="9" width="26.28515625" customWidth="1"/>
    <col min="11" max="11" width="26.85546875" customWidth="1"/>
  </cols>
  <sheetData>
    <row r="4" spans="1:12" ht="60" x14ac:dyDescent="0.25">
      <c r="A4" s="3" t="s">
        <v>0</v>
      </c>
      <c r="B4" s="4" t="s">
        <v>14</v>
      </c>
      <c r="C4" s="3" t="s">
        <v>12</v>
      </c>
      <c r="D4" s="3" t="s">
        <v>13</v>
      </c>
      <c r="E4" s="3" t="s">
        <v>1</v>
      </c>
      <c r="F4" s="3" t="s">
        <v>2</v>
      </c>
      <c r="G4" s="3" t="s">
        <v>16</v>
      </c>
      <c r="H4" s="3" t="s">
        <v>11</v>
      </c>
      <c r="I4" s="3" t="s">
        <v>3</v>
      </c>
      <c r="K4" s="2" t="s">
        <v>15</v>
      </c>
    </row>
    <row r="5" spans="1:12" ht="15.75" x14ac:dyDescent="0.25">
      <c r="A5" s="18">
        <v>1</v>
      </c>
      <c r="B5" s="6">
        <v>6</v>
      </c>
      <c r="C5" s="5">
        <v>2</v>
      </c>
      <c r="D5" s="5">
        <v>2</v>
      </c>
      <c r="E5" s="5">
        <v>2</v>
      </c>
      <c r="F5" s="5">
        <v>25</v>
      </c>
      <c r="G5" s="15">
        <f>F5/$K$5</f>
        <v>3.0528758090120896E-3</v>
      </c>
      <c r="H5" s="7" t="s">
        <v>4</v>
      </c>
      <c r="I5" s="8"/>
      <c r="K5" s="1">
        <v>8189</v>
      </c>
    </row>
    <row r="6" spans="1:12" x14ac:dyDescent="0.25">
      <c r="A6" s="18">
        <v>2</v>
      </c>
      <c r="B6" s="25">
        <v>8</v>
      </c>
      <c r="C6" s="5">
        <v>3</v>
      </c>
      <c r="D6" s="5">
        <v>2</v>
      </c>
      <c r="E6" s="5">
        <v>3</v>
      </c>
      <c r="F6" s="5">
        <v>58</v>
      </c>
      <c r="G6" s="15">
        <f>F6/$K$5</f>
        <v>7.0826718769080475E-3</v>
      </c>
      <c r="H6" s="7" t="s">
        <v>4</v>
      </c>
      <c r="I6" s="8"/>
    </row>
    <row r="7" spans="1:12" x14ac:dyDescent="0.25">
      <c r="A7" s="18">
        <v>3</v>
      </c>
      <c r="B7" s="25">
        <v>5</v>
      </c>
      <c r="C7" s="5">
        <v>2</v>
      </c>
      <c r="D7" s="5">
        <v>2</v>
      </c>
      <c r="E7" s="5">
        <v>1</v>
      </c>
      <c r="F7" s="5">
        <v>16</v>
      </c>
      <c r="G7" s="15">
        <f t="shared" ref="G7:G36" si="0">F7/$K$5</f>
        <v>1.9538405177677372E-3</v>
      </c>
      <c r="H7" s="7" t="s">
        <v>4</v>
      </c>
      <c r="I7" s="8"/>
      <c r="K7" t="s">
        <v>18</v>
      </c>
    </row>
    <row r="8" spans="1:12" x14ac:dyDescent="0.25">
      <c r="A8" s="18">
        <v>4</v>
      </c>
      <c r="B8" s="25">
        <v>8</v>
      </c>
      <c r="C8" s="5">
        <v>3</v>
      </c>
      <c r="D8" s="5">
        <v>2</v>
      </c>
      <c r="E8" s="5">
        <v>3</v>
      </c>
      <c r="F8" s="5">
        <v>15</v>
      </c>
      <c r="G8" s="15">
        <f t="shared" si="0"/>
        <v>1.8317254854072536E-3</v>
      </c>
      <c r="H8" s="7" t="s">
        <v>4</v>
      </c>
      <c r="I8" s="8"/>
      <c r="K8" t="s">
        <v>19</v>
      </c>
      <c r="L8" s="11">
        <f>53/K5</f>
        <v>6.4720967151056293E-3</v>
      </c>
    </row>
    <row r="9" spans="1:12" x14ac:dyDescent="0.25">
      <c r="A9" s="18">
        <v>5</v>
      </c>
      <c r="B9" s="25">
        <v>8</v>
      </c>
      <c r="C9" s="5">
        <v>3</v>
      </c>
      <c r="D9" s="5">
        <v>3</v>
      </c>
      <c r="E9" s="5">
        <v>2</v>
      </c>
      <c r="F9" s="5">
        <v>32</v>
      </c>
      <c r="G9" s="15">
        <f t="shared" si="0"/>
        <v>3.9076810355354744E-3</v>
      </c>
      <c r="H9" s="7" t="s">
        <v>4</v>
      </c>
      <c r="I9" s="8"/>
    </row>
    <row r="10" spans="1:12" x14ac:dyDescent="0.25">
      <c r="A10" s="18">
        <v>6</v>
      </c>
      <c r="B10" s="25">
        <v>8</v>
      </c>
      <c r="C10" s="5">
        <v>3</v>
      </c>
      <c r="D10" s="5">
        <v>3</v>
      </c>
      <c r="E10" s="5">
        <v>2</v>
      </c>
      <c r="F10" s="5">
        <v>42</v>
      </c>
      <c r="G10" s="15">
        <f t="shared" si="0"/>
        <v>5.1288313591403099E-3</v>
      </c>
      <c r="H10" s="7" t="s">
        <v>4</v>
      </c>
      <c r="I10" s="8"/>
    </row>
    <row r="11" spans="1:12" x14ac:dyDescent="0.25">
      <c r="A11" s="18">
        <v>7</v>
      </c>
      <c r="B11" s="25">
        <v>9</v>
      </c>
      <c r="C11" s="5">
        <v>4</v>
      </c>
      <c r="D11" s="5">
        <v>3</v>
      </c>
      <c r="E11" s="5">
        <v>2</v>
      </c>
      <c r="F11" s="5">
        <v>72</v>
      </c>
      <c r="G11" s="15">
        <f t="shared" si="0"/>
        <v>8.7922823299548172E-3</v>
      </c>
      <c r="H11" s="7" t="s">
        <v>4</v>
      </c>
      <c r="I11" s="8"/>
    </row>
    <row r="12" spans="1:12" x14ac:dyDescent="0.25">
      <c r="A12" s="18">
        <v>8</v>
      </c>
      <c r="B12" s="25">
        <v>9</v>
      </c>
      <c r="C12" s="5">
        <v>4</v>
      </c>
      <c r="D12" s="5">
        <v>3</v>
      </c>
      <c r="E12" s="5">
        <v>2</v>
      </c>
      <c r="F12" s="5">
        <v>93</v>
      </c>
      <c r="G12" s="15">
        <f t="shared" si="0"/>
        <v>1.1356698009524973E-2</v>
      </c>
      <c r="H12" s="7" t="s">
        <v>4</v>
      </c>
      <c r="I12" s="8"/>
    </row>
    <row r="13" spans="1:12" x14ac:dyDescent="0.25">
      <c r="A13" s="18">
        <v>9</v>
      </c>
      <c r="B13" s="25">
        <v>8</v>
      </c>
      <c r="C13" s="5">
        <v>3</v>
      </c>
      <c r="D13" s="5">
        <v>3</v>
      </c>
      <c r="E13" s="5">
        <v>2</v>
      </c>
      <c r="F13" s="5">
        <v>57</v>
      </c>
      <c r="G13" s="15">
        <f t="shared" si="0"/>
        <v>6.9605568445475635E-3</v>
      </c>
      <c r="H13" s="7" t="s">
        <v>4</v>
      </c>
      <c r="I13" s="8"/>
    </row>
    <row r="14" spans="1:12" x14ac:dyDescent="0.25">
      <c r="A14" s="18">
        <v>10</v>
      </c>
      <c r="B14" s="25">
        <v>5</v>
      </c>
      <c r="C14" s="5">
        <v>2</v>
      </c>
      <c r="D14" s="5">
        <v>2</v>
      </c>
      <c r="E14" s="5">
        <v>1</v>
      </c>
      <c r="F14" s="5">
        <v>50</v>
      </c>
      <c r="G14" s="15">
        <f t="shared" si="0"/>
        <v>6.1057516180241791E-3</v>
      </c>
      <c r="H14" s="7" t="s">
        <v>4</v>
      </c>
      <c r="I14" s="8"/>
    </row>
    <row r="15" spans="1:12" x14ac:dyDescent="0.25">
      <c r="A15" s="18">
        <v>11</v>
      </c>
      <c r="B15" s="25">
        <v>6</v>
      </c>
      <c r="C15" s="5">
        <v>2</v>
      </c>
      <c r="D15" s="5">
        <v>2</v>
      </c>
      <c r="E15" s="5">
        <v>2</v>
      </c>
      <c r="F15" s="5">
        <v>103</v>
      </c>
      <c r="G15" s="15">
        <f t="shared" si="0"/>
        <v>1.2577848333129808E-2</v>
      </c>
      <c r="H15" s="7" t="s">
        <v>4</v>
      </c>
      <c r="I15" s="8"/>
    </row>
    <row r="16" spans="1:12" ht="30" x14ac:dyDescent="0.25">
      <c r="A16" s="5">
        <v>12</v>
      </c>
      <c r="B16" s="25">
        <v>7</v>
      </c>
      <c r="C16" s="5">
        <v>3</v>
      </c>
      <c r="D16" s="5">
        <v>2</v>
      </c>
      <c r="E16" s="5">
        <v>2</v>
      </c>
      <c r="F16" s="5">
        <v>306</v>
      </c>
      <c r="G16" s="15">
        <f t="shared" si="0"/>
        <v>3.7367199902307975E-2</v>
      </c>
      <c r="H16" s="7" t="s">
        <v>5</v>
      </c>
      <c r="I16" s="7" t="s">
        <v>6</v>
      </c>
    </row>
    <row r="17" spans="1:9" x14ac:dyDescent="0.25">
      <c r="A17" s="18">
        <v>13</v>
      </c>
      <c r="B17" s="25">
        <v>9</v>
      </c>
      <c r="C17" s="5">
        <v>4</v>
      </c>
      <c r="D17" s="5">
        <v>2</v>
      </c>
      <c r="E17" s="5">
        <v>3</v>
      </c>
      <c r="F17" s="5">
        <v>146</v>
      </c>
      <c r="G17" s="15">
        <f t="shared" si="0"/>
        <v>1.7828794724630601E-2</v>
      </c>
      <c r="H17" s="7" t="s">
        <v>4</v>
      </c>
      <c r="I17" s="8"/>
    </row>
    <row r="18" spans="1:9" x14ac:dyDescent="0.25">
      <c r="A18" s="18">
        <v>14</v>
      </c>
      <c r="B18" s="25">
        <v>8</v>
      </c>
      <c r="C18" s="5">
        <v>4</v>
      </c>
      <c r="D18" s="5">
        <v>2</v>
      </c>
      <c r="E18" s="5">
        <v>2</v>
      </c>
      <c r="F18" s="5">
        <v>19</v>
      </c>
      <c r="G18" s="15">
        <f t="shared" si="0"/>
        <v>2.3201856148491878E-3</v>
      </c>
      <c r="H18" s="7" t="s">
        <v>4</v>
      </c>
      <c r="I18" s="7" t="s">
        <v>7</v>
      </c>
    </row>
    <row r="19" spans="1:9" x14ac:dyDescent="0.25">
      <c r="A19" s="18">
        <v>15</v>
      </c>
      <c r="B19" s="25">
        <v>8</v>
      </c>
      <c r="C19" s="5">
        <v>4</v>
      </c>
      <c r="D19" s="5">
        <v>2</v>
      </c>
      <c r="E19" s="5">
        <v>2</v>
      </c>
      <c r="F19" s="5">
        <v>180</v>
      </c>
      <c r="G19" s="15">
        <f t="shared" si="0"/>
        <v>2.1980705824887044E-2</v>
      </c>
      <c r="H19" s="7" t="s">
        <v>4</v>
      </c>
      <c r="I19" s="8"/>
    </row>
    <row r="20" spans="1:9" x14ac:dyDescent="0.25">
      <c r="A20" s="18">
        <v>16</v>
      </c>
      <c r="B20" s="25">
        <v>8</v>
      </c>
      <c r="C20" s="5">
        <v>4</v>
      </c>
      <c r="D20" s="5">
        <v>1</v>
      </c>
      <c r="E20" s="5">
        <v>3</v>
      </c>
      <c r="F20" s="5">
        <v>97</v>
      </c>
      <c r="G20" s="15">
        <f t="shared" si="0"/>
        <v>1.1845158138966907E-2</v>
      </c>
      <c r="H20" s="7" t="s">
        <v>4</v>
      </c>
      <c r="I20" s="8"/>
    </row>
    <row r="21" spans="1:9" x14ac:dyDescent="0.25">
      <c r="A21" s="18">
        <v>17</v>
      </c>
      <c r="B21" s="25">
        <v>6</v>
      </c>
      <c r="C21" s="5">
        <v>4</v>
      </c>
      <c r="D21" s="5">
        <v>1</v>
      </c>
      <c r="E21" s="5">
        <v>1</v>
      </c>
      <c r="F21" s="5">
        <v>35</v>
      </c>
      <c r="G21" s="15">
        <f t="shared" si="0"/>
        <v>4.2740261326169255E-3</v>
      </c>
      <c r="H21" s="7" t="s">
        <v>4</v>
      </c>
      <c r="I21" s="8"/>
    </row>
    <row r="22" spans="1:9" x14ac:dyDescent="0.25">
      <c r="A22" s="18">
        <v>18</v>
      </c>
      <c r="B22" s="25">
        <v>4</v>
      </c>
      <c r="C22" s="5">
        <v>2</v>
      </c>
      <c r="D22" s="5">
        <v>1</v>
      </c>
      <c r="E22" s="5">
        <v>1</v>
      </c>
      <c r="F22" s="5">
        <v>22</v>
      </c>
      <c r="G22" s="15">
        <f t="shared" si="0"/>
        <v>2.6865307119306385E-3</v>
      </c>
      <c r="H22" s="7" t="s">
        <v>4</v>
      </c>
      <c r="I22" s="8"/>
    </row>
    <row r="23" spans="1:9" x14ac:dyDescent="0.25">
      <c r="A23" s="18">
        <v>19</v>
      </c>
      <c r="B23" s="25">
        <v>3</v>
      </c>
      <c r="C23" s="5">
        <v>1</v>
      </c>
      <c r="D23" s="5">
        <v>1</v>
      </c>
      <c r="E23" s="5">
        <v>1</v>
      </c>
      <c r="F23" s="5">
        <v>46</v>
      </c>
      <c r="G23" s="17">
        <f t="shared" si="0"/>
        <v>5.6172914885822441E-3</v>
      </c>
      <c r="H23" s="24" t="s">
        <v>4</v>
      </c>
      <c r="I23" s="8"/>
    </row>
    <row r="24" spans="1:9" x14ac:dyDescent="0.25">
      <c r="A24" s="5">
        <v>20</v>
      </c>
      <c r="B24" s="25">
        <v>4</v>
      </c>
      <c r="C24" s="5">
        <v>1</v>
      </c>
      <c r="D24" s="5">
        <v>1</v>
      </c>
      <c r="E24" s="5">
        <v>2</v>
      </c>
      <c r="F24" s="5">
        <v>21</v>
      </c>
      <c r="G24" s="17">
        <f t="shared" si="0"/>
        <v>2.5644156795701549E-3</v>
      </c>
      <c r="H24" s="7" t="s">
        <v>4</v>
      </c>
      <c r="I24" s="7" t="s">
        <v>8</v>
      </c>
    </row>
    <row r="25" spans="1:9" ht="30" x14ac:dyDescent="0.25">
      <c r="A25" s="18">
        <v>21</v>
      </c>
      <c r="B25" s="25">
        <v>3</v>
      </c>
      <c r="C25" s="5">
        <v>1</v>
      </c>
      <c r="D25" s="5">
        <v>1</v>
      </c>
      <c r="E25" s="5">
        <v>1</v>
      </c>
      <c r="F25" s="5">
        <v>57</v>
      </c>
      <c r="G25" s="17">
        <f t="shared" si="0"/>
        <v>6.9605568445475635E-3</v>
      </c>
      <c r="H25" s="7" t="s">
        <v>4</v>
      </c>
      <c r="I25" s="7" t="s">
        <v>25</v>
      </c>
    </row>
    <row r="26" spans="1:9" x14ac:dyDescent="0.25">
      <c r="A26" s="5">
        <v>22</v>
      </c>
      <c r="B26" s="9">
        <v>3</v>
      </c>
      <c r="C26" s="5">
        <v>1</v>
      </c>
      <c r="D26" s="5">
        <v>1</v>
      </c>
      <c r="E26" s="5">
        <v>1</v>
      </c>
      <c r="F26" s="5">
        <v>77</v>
      </c>
      <c r="G26" s="16">
        <f t="shared" si="0"/>
        <v>9.4028574917572345E-3</v>
      </c>
      <c r="H26" s="24" t="s">
        <v>4</v>
      </c>
      <c r="I26" s="7" t="s">
        <v>31</v>
      </c>
    </row>
    <row r="27" spans="1:9" ht="60" x14ac:dyDescent="0.25">
      <c r="A27" s="5">
        <v>23</v>
      </c>
      <c r="B27" s="25">
        <v>3</v>
      </c>
      <c r="C27" s="5">
        <v>1</v>
      </c>
      <c r="D27" s="5">
        <v>1</v>
      </c>
      <c r="E27" s="5">
        <v>1</v>
      </c>
      <c r="F27" s="5">
        <v>79</v>
      </c>
      <c r="G27" s="17">
        <f t="shared" si="0"/>
        <v>9.6470875564782024E-3</v>
      </c>
      <c r="H27" s="24" t="s">
        <v>5</v>
      </c>
      <c r="I27" s="7" t="s">
        <v>27</v>
      </c>
    </row>
    <row r="28" spans="1:9" ht="45" x14ac:dyDescent="0.25">
      <c r="A28" s="5"/>
      <c r="B28" s="9"/>
      <c r="C28" s="5"/>
      <c r="D28" s="5"/>
      <c r="E28" s="5"/>
      <c r="F28" s="5">
        <v>6</v>
      </c>
      <c r="G28" s="16">
        <f t="shared" si="0"/>
        <v>7.326901941629015E-4</v>
      </c>
      <c r="H28" s="24" t="s">
        <v>5</v>
      </c>
      <c r="I28" s="29" t="s">
        <v>34</v>
      </c>
    </row>
    <row r="29" spans="1:9" ht="30" x14ac:dyDescent="0.25">
      <c r="A29" s="5">
        <v>24</v>
      </c>
      <c r="B29" s="25">
        <v>3</v>
      </c>
      <c r="C29" s="5">
        <v>1</v>
      </c>
      <c r="D29" s="5">
        <v>1</v>
      </c>
      <c r="E29" s="5">
        <v>1</v>
      </c>
      <c r="F29" s="5">
        <v>277</v>
      </c>
      <c r="G29" s="15">
        <f t="shared" si="0"/>
        <v>3.3825863963853953E-2</v>
      </c>
      <c r="H29" s="24" t="s">
        <v>5</v>
      </c>
      <c r="I29" s="7" t="s">
        <v>9</v>
      </c>
    </row>
    <row r="30" spans="1:9" ht="45" x14ac:dyDescent="0.25">
      <c r="A30" s="5">
        <v>25</v>
      </c>
      <c r="B30" s="25">
        <v>5</v>
      </c>
      <c r="C30" s="5">
        <v>1</v>
      </c>
      <c r="D30" s="5">
        <v>1</v>
      </c>
      <c r="E30" s="5">
        <v>3</v>
      </c>
      <c r="F30" s="5">
        <v>13</v>
      </c>
      <c r="G30" s="17">
        <f t="shared" si="0"/>
        <v>1.5874954206862866E-3</v>
      </c>
      <c r="H30" s="24" t="s">
        <v>5</v>
      </c>
      <c r="I30" s="7" t="s">
        <v>10</v>
      </c>
    </row>
    <row r="31" spans="1:9" ht="30" x14ac:dyDescent="0.25">
      <c r="A31" s="5">
        <v>26</v>
      </c>
      <c r="B31" s="9">
        <v>4</v>
      </c>
      <c r="C31" s="5">
        <v>2</v>
      </c>
      <c r="D31" s="5">
        <v>1</v>
      </c>
      <c r="E31" s="5">
        <v>1</v>
      </c>
      <c r="F31" s="5">
        <v>23</v>
      </c>
      <c r="G31" s="16">
        <f t="shared" si="0"/>
        <v>2.808645744291122E-3</v>
      </c>
      <c r="H31" s="24" t="s">
        <v>4</v>
      </c>
      <c r="I31" s="7" t="s">
        <v>29</v>
      </c>
    </row>
    <row r="32" spans="1:9" ht="30" x14ac:dyDescent="0.25">
      <c r="A32" s="5">
        <v>27</v>
      </c>
      <c r="B32" s="9">
        <v>4</v>
      </c>
      <c r="C32" s="5">
        <v>2</v>
      </c>
      <c r="D32" s="5">
        <v>1</v>
      </c>
      <c r="E32" s="5">
        <v>1</v>
      </c>
      <c r="F32" s="5">
        <v>10</v>
      </c>
      <c r="G32" s="16">
        <f t="shared" si="0"/>
        <v>1.2211503236048357E-3</v>
      </c>
      <c r="H32" s="24" t="s">
        <v>4</v>
      </c>
      <c r="I32" s="7" t="s">
        <v>28</v>
      </c>
    </row>
    <row r="33" spans="1:9" ht="30" x14ac:dyDescent="0.25">
      <c r="A33" s="5">
        <v>28</v>
      </c>
      <c r="B33" s="9">
        <v>3</v>
      </c>
      <c r="C33" s="5">
        <v>1</v>
      </c>
      <c r="D33" s="5">
        <v>1</v>
      </c>
      <c r="E33" s="5">
        <v>1</v>
      </c>
      <c r="F33" s="5">
        <v>43</v>
      </c>
      <c r="G33" s="16">
        <f t="shared" si="0"/>
        <v>5.2509463915007938E-3</v>
      </c>
      <c r="H33" s="24" t="s">
        <v>4</v>
      </c>
      <c r="I33" s="7" t="s">
        <v>30</v>
      </c>
    </row>
    <row r="34" spans="1:9" x14ac:dyDescent="0.25">
      <c r="A34" s="5">
        <v>29</v>
      </c>
      <c r="B34" s="25">
        <v>4</v>
      </c>
      <c r="C34" s="5">
        <v>1</v>
      </c>
      <c r="D34" s="5">
        <v>2</v>
      </c>
      <c r="E34" s="5">
        <v>1</v>
      </c>
      <c r="F34" s="5">
        <v>8</v>
      </c>
      <c r="G34" s="15">
        <f t="shared" si="0"/>
        <v>9.769202588838686E-4</v>
      </c>
      <c r="H34" s="7" t="s">
        <v>4</v>
      </c>
      <c r="I34" s="7" t="s">
        <v>22</v>
      </c>
    </row>
    <row r="35" spans="1:9" x14ac:dyDescent="0.25">
      <c r="A35" s="5">
        <v>30</v>
      </c>
      <c r="B35" s="25">
        <v>3</v>
      </c>
      <c r="C35" s="5">
        <v>1</v>
      </c>
      <c r="D35" s="5">
        <v>1</v>
      </c>
      <c r="E35" s="5">
        <v>1</v>
      </c>
      <c r="F35" s="5">
        <v>3</v>
      </c>
      <c r="G35" s="15">
        <f t="shared" si="0"/>
        <v>3.6634509708145075E-4</v>
      </c>
      <c r="H35" s="7" t="s">
        <v>4</v>
      </c>
      <c r="I35" s="7" t="s">
        <v>26</v>
      </c>
    </row>
    <row r="36" spans="1:9" x14ac:dyDescent="0.25">
      <c r="A36" s="5">
        <v>31</v>
      </c>
      <c r="B36" s="25">
        <v>3</v>
      </c>
      <c r="C36" s="5">
        <v>1</v>
      </c>
      <c r="D36" s="5">
        <v>1</v>
      </c>
      <c r="E36" s="5">
        <v>1</v>
      </c>
      <c r="F36" s="5">
        <v>13</v>
      </c>
      <c r="G36" s="15">
        <f t="shared" si="0"/>
        <v>1.5874954206862866E-3</v>
      </c>
      <c r="H36" s="7" t="s">
        <v>4</v>
      </c>
      <c r="I36" s="7" t="s">
        <v>21</v>
      </c>
    </row>
    <row r="37" spans="1:9" x14ac:dyDescent="0.25">
      <c r="B37" s="26"/>
    </row>
    <row r="38" spans="1:9" x14ac:dyDescent="0.25">
      <c r="E38" s="10" t="s">
        <v>17</v>
      </c>
      <c r="F38" s="10"/>
      <c r="G38" s="14">
        <f>G26+G28+G31+G32+G33</f>
        <v>1.941629014531689E-2</v>
      </c>
      <c r="H38" s="22"/>
    </row>
    <row r="39" spans="1:9" x14ac:dyDescent="0.25">
      <c r="E39" s="12" t="s">
        <v>20</v>
      </c>
      <c r="F39" s="12"/>
      <c r="G39" s="13">
        <f>G38+L8</f>
        <v>2.5888386860422517E-2</v>
      </c>
      <c r="H39" s="23"/>
    </row>
    <row r="41" spans="1:9" x14ac:dyDescent="0.25">
      <c r="D41" s="19" t="s">
        <v>23</v>
      </c>
      <c r="E41" s="19"/>
      <c r="F41" s="19"/>
      <c r="G41" s="20">
        <f>G25+G23+G22+G21+G20+G19+G18+G17+G15+G14+G13+G12+G11+G10+G9+G8+G6+G7+G5</f>
        <v>0.14226401269996336</v>
      </c>
    </row>
    <row r="42" spans="1:9" ht="28.5" customHeight="1" x14ac:dyDescent="0.25">
      <c r="B42" s="122" t="s">
        <v>32</v>
      </c>
      <c r="C42" s="122"/>
      <c r="D42" s="122"/>
      <c r="E42" s="122"/>
      <c r="F42" s="122"/>
      <c r="G42" s="21">
        <f>G41/500*200</f>
        <v>5.6905605079985343E-2</v>
      </c>
      <c r="H42" t="s">
        <v>24</v>
      </c>
    </row>
  </sheetData>
  <mergeCells count="1">
    <mergeCell ref="B42:F4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707A6-1584-412B-BF6E-986CA19175E5}">
  <dimension ref="A2:I40"/>
  <sheetViews>
    <sheetView zoomScale="130" zoomScaleNormal="130" workbookViewId="0">
      <selection activeCell="C15" sqref="C15"/>
    </sheetView>
  </sheetViews>
  <sheetFormatPr baseColWidth="10" defaultRowHeight="15" x14ac:dyDescent="0.25"/>
  <cols>
    <col min="7" max="7" width="13" customWidth="1"/>
    <col min="9" max="9" width="26.28515625" customWidth="1"/>
    <col min="11" max="11" width="26.85546875" customWidth="1"/>
  </cols>
  <sheetData>
    <row r="2" spans="1:9" x14ac:dyDescent="0.25">
      <c r="A2" s="27" t="s">
        <v>33</v>
      </c>
    </row>
    <row r="4" spans="1:9" ht="75" x14ac:dyDescent="0.25">
      <c r="A4" s="70" t="s">
        <v>0</v>
      </c>
      <c r="B4" s="70" t="s">
        <v>83</v>
      </c>
      <c r="C4" s="70" t="s">
        <v>12</v>
      </c>
      <c r="D4" s="70" t="s">
        <v>13</v>
      </c>
      <c r="E4" s="70" t="s">
        <v>1</v>
      </c>
      <c r="F4" s="70" t="s">
        <v>2</v>
      </c>
      <c r="G4" s="70" t="s">
        <v>16</v>
      </c>
      <c r="H4" s="70" t="s">
        <v>11</v>
      </c>
      <c r="I4" s="70" t="s">
        <v>3</v>
      </c>
    </row>
    <row r="5" spans="1:9" x14ac:dyDescent="0.25">
      <c r="A5" s="5">
        <v>22</v>
      </c>
      <c r="B5" s="89">
        <v>3</v>
      </c>
      <c r="C5" s="5">
        <v>1</v>
      </c>
      <c r="D5" s="5">
        <v>1</v>
      </c>
      <c r="E5" s="5">
        <v>1</v>
      </c>
      <c r="F5" s="5">
        <v>77</v>
      </c>
      <c r="G5" s="16">
        <f>F5/$C$17</f>
        <v>9.4028574917572345E-3</v>
      </c>
      <c r="H5" s="24" t="s">
        <v>4</v>
      </c>
      <c r="I5" s="7" t="s">
        <v>31</v>
      </c>
    </row>
    <row r="6" spans="1:9" ht="48" customHeight="1" x14ac:dyDescent="0.25">
      <c r="A6" s="5">
        <v>23</v>
      </c>
      <c r="B6" s="89">
        <v>3</v>
      </c>
      <c r="C6" s="5">
        <v>1</v>
      </c>
      <c r="D6" s="5">
        <v>1</v>
      </c>
      <c r="E6" s="5">
        <v>1</v>
      </c>
      <c r="F6" s="5">
        <v>6</v>
      </c>
      <c r="G6" s="16">
        <f>F6/$C$17</f>
        <v>7.326901941629015E-4</v>
      </c>
      <c r="H6" s="24" t="s">
        <v>5</v>
      </c>
      <c r="I6" s="88" t="s">
        <v>84</v>
      </c>
    </row>
    <row r="7" spans="1:9" ht="30" x14ac:dyDescent="0.25">
      <c r="A7" s="5">
        <v>26</v>
      </c>
      <c r="B7" s="89">
        <v>4</v>
      </c>
      <c r="C7" s="5">
        <v>2</v>
      </c>
      <c r="D7" s="5">
        <v>1</v>
      </c>
      <c r="E7" s="5">
        <v>1</v>
      </c>
      <c r="F7" s="5">
        <v>23</v>
      </c>
      <c r="G7" s="16">
        <f>F7/$C$17</f>
        <v>2.808645744291122E-3</v>
      </c>
      <c r="H7" s="24" t="s">
        <v>4</v>
      </c>
      <c r="I7" s="7" t="s">
        <v>29</v>
      </c>
    </row>
    <row r="8" spans="1:9" ht="30" x14ac:dyDescent="0.25">
      <c r="A8" s="5">
        <v>27</v>
      </c>
      <c r="B8" s="89">
        <v>4</v>
      </c>
      <c r="C8" s="5">
        <v>2</v>
      </c>
      <c r="D8" s="5">
        <v>1</v>
      </c>
      <c r="E8" s="5">
        <v>1</v>
      </c>
      <c r="F8" s="5">
        <v>10</v>
      </c>
      <c r="G8" s="16">
        <f>F8/$C$17</f>
        <v>1.2211503236048357E-3</v>
      </c>
      <c r="H8" s="24" t="s">
        <v>4</v>
      </c>
      <c r="I8" s="7" t="s">
        <v>28</v>
      </c>
    </row>
    <row r="9" spans="1:9" ht="30" x14ac:dyDescent="0.25">
      <c r="A9" s="5">
        <v>28</v>
      </c>
      <c r="B9" s="89">
        <v>3</v>
      </c>
      <c r="C9" s="5">
        <v>1</v>
      </c>
      <c r="D9" s="5">
        <v>1</v>
      </c>
      <c r="E9" s="5">
        <v>1</v>
      </c>
      <c r="F9" s="5">
        <v>43</v>
      </c>
      <c r="G9" s="16">
        <f>F9/$C$17</f>
        <v>5.2509463915007938E-3</v>
      </c>
      <c r="H9" s="24" t="s">
        <v>4</v>
      </c>
      <c r="I9" s="7" t="s">
        <v>30</v>
      </c>
    </row>
    <row r="10" spans="1:9" x14ac:dyDescent="0.25">
      <c r="B10" s="26"/>
    </row>
    <row r="11" spans="1:9" x14ac:dyDescent="0.25">
      <c r="E11" s="10" t="s">
        <v>17</v>
      </c>
      <c r="F11" s="10"/>
      <c r="G11" s="14">
        <f>G5+G6+G7+G8+G9</f>
        <v>1.941629014531689E-2</v>
      </c>
      <c r="H11" s="22"/>
    </row>
    <row r="12" spans="1:9" x14ac:dyDescent="0.25">
      <c r="E12" s="90" t="s">
        <v>20</v>
      </c>
      <c r="F12" s="90"/>
      <c r="G12" s="91">
        <f>G11+D15</f>
        <v>2.5888386860422517E-2</v>
      </c>
      <c r="H12" s="23"/>
    </row>
    <row r="15" spans="1:9" x14ac:dyDescent="0.25">
      <c r="A15" s="124" t="s">
        <v>18</v>
      </c>
      <c r="B15" s="124"/>
      <c r="C15" s="92" t="s">
        <v>19</v>
      </c>
      <c r="D15" s="11">
        <f>53/C17</f>
        <v>6.4720967151056293E-3</v>
      </c>
    </row>
    <row r="16" spans="1:9" x14ac:dyDescent="0.25">
      <c r="A16" s="92"/>
      <c r="B16" s="92"/>
      <c r="C16" s="92"/>
      <c r="D16" s="92"/>
    </row>
    <row r="17" spans="1:4" x14ac:dyDescent="0.25">
      <c r="A17" s="123" t="s">
        <v>15</v>
      </c>
      <c r="B17" s="123"/>
      <c r="C17" s="93">
        <v>8189</v>
      </c>
      <c r="D17" s="92"/>
    </row>
    <row r="40" ht="28.5" customHeight="1" x14ac:dyDescent="0.25"/>
  </sheetData>
  <mergeCells count="2">
    <mergeCell ref="A17:B17"/>
    <mergeCell ref="A15:B15"/>
  </mergeCells>
  <pageMargins left="0.7" right="0.7" top="0.78740157499999996" bottom="0.78740157499999996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FAA76-46A1-4EC9-B7C5-E8D5A0FE936A}">
  <dimension ref="A3:U53"/>
  <sheetViews>
    <sheetView zoomScaleNormal="100" workbookViewId="0">
      <selection activeCell="K4" sqref="K4"/>
    </sheetView>
  </sheetViews>
  <sheetFormatPr baseColWidth="10" defaultRowHeight="15" x14ac:dyDescent="0.25"/>
  <cols>
    <col min="6" max="6" width="12.28515625" customWidth="1"/>
    <col min="16" max="16" width="13" customWidth="1"/>
    <col min="18" max="18" width="26.28515625" customWidth="1"/>
    <col min="19" max="19" width="11.42578125" style="32"/>
    <col min="20" max="20" width="26.85546875" customWidth="1"/>
  </cols>
  <sheetData>
    <row r="3" spans="1:21" ht="30" x14ac:dyDescent="0.25">
      <c r="C3" s="37" t="s">
        <v>58</v>
      </c>
      <c r="F3" s="125" t="s">
        <v>38</v>
      </c>
      <c r="G3" s="125"/>
      <c r="H3" s="125"/>
      <c r="I3" s="125"/>
      <c r="J3" s="125"/>
      <c r="K3" s="125"/>
      <c r="L3" s="126" t="s">
        <v>39</v>
      </c>
      <c r="M3" s="126"/>
      <c r="N3" s="126"/>
    </row>
    <row r="4" spans="1:21" ht="120" x14ac:dyDescent="0.25">
      <c r="A4" s="3" t="s">
        <v>0</v>
      </c>
      <c r="B4" s="36" t="s">
        <v>46</v>
      </c>
      <c r="C4" s="36" t="s">
        <v>59</v>
      </c>
      <c r="D4" s="3" t="s">
        <v>35</v>
      </c>
      <c r="E4" s="3" t="s">
        <v>37</v>
      </c>
      <c r="F4" s="3" t="s">
        <v>40</v>
      </c>
      <c r="G4" s="3" t="s">
        <v>47</v>
      </c>
      <c r="H4" s="3" t="s">
        <v>41</v>
      </c>
      <c r="I4" s="3" t="s">
        <v>42</v>
      </c>
      <c r="J4" s="3" t="s">
        <v>61</v>
      </c>
      <c r="K4" s="3" t="s">
        <v>43</v>
      </c>
      <c r="L4" s="3" t="s">
        <v>44</v>
      </c>
      <c r="M4" s="3" t="s">
        <v>45</v>
      </c>
      <c r="N4" s="3" t="s">
        <v>62</v>
      </c>
      <c r="O4" s="3" t="s">
        <v>2</v>
      </c>
      <c r="P4" s="3" t="s">
        <v>16</v>
      </c>
      <c r="Q4" s="3" t="s">
        <v>11</v>
      </c>
      <c r="R4" s="3" t="s">
        <v>3</v>
      </c>
      <c r="T4" s="2" t="s">
        <v>15</v>
      </c>
    </row>
    <row r="5" spans="1:21" ht="15.75" x14ac:dyDescent="0.25">
      <c r="A5" s="38">
        <v>1</v>
      </c>
      <c r="B5" s="6">
        <f>D5+E5+F5+G5+H5+I5+L5+K5+M5+J5+N5</f>
        <v>4.5</v>
      </c>
      <c r="C5" s="6"/>
      <c r="D5" s="5">
        <v>2</v>
      </c>
      <c r="E5" s="5">
        <v>2</v>
      </c>
      <c r="F5" s="5"/>
      <c r="G5" s="5"/>
      <c r="H5" s="5">
        <v>1</v>
      </c>
      <c r="I5" s="5"/>
      <c r="J5" s="5"/>
      <c r="K5" s="5"/>
      <c r="L5" s="5"/>
      <c r="M5" s="5"/>
      <c r="N5" s="5">
        <v>-0.5</v>
      </c>
      <c r="O5" s="5">
        <v>25</v>
      </c>
      <c r="P5" s="15">
        <f t="shared" ref="P5:P36" si="0">O5/$T$5</f>
        <v>3.0528758090120896E-3</v>
      </c>
      <c r="Q5" s="7" t="s">
        <v>4</v>
      </c>
      <c r="R5" s="8"/>
      <c r="T5" s="1">
        <v>8189</v>
      </c>
    </row>
    <row r="6" spans="1:21" x14ac:dyDescent="0.25">
      <c r="A6" s="38">
        <v>2</v>
      </c>
      <c r="B6" s="6">
        <f t="shared" ref="B6:B36" si="1">D6+E6+F6+G6+H6+I6+L6+K6+M6+J6+N6</f>
        <v>7.5</v>
      </c>
      <c r="C6" s="6"/>
      <c r="D6" s="5">
        <v>3</v>
      </c>
      <c r="E6" s="5">
        <v>2</v>
      </c>
      <c r="F6" s="5"/>
      <c r="G6" s="5">
        <v>2</v>
      </c>
      <c r="H6" s="5">
        <v>1</v>
      </c>
      <c r="I6" s="5"/>
      <c r="J6" s="5"/>
      <c r="K6" s="5"/>
      <c r="L6" s="5"/>
      <c r="M6" s="5"/>
      <c r="N6" s="5">
        <v>-0.5</v>
      </c>
      <c r="O6" s="5">
        <v>58</v>
      </c>
      <c r="P6" s="15">
        <f t="shared" si="0"/>
        <v>7.0826718769080475E-3</v>
      </c>
      <c r="Q6" s="7" t="s">
        <v>4</v>
      </c>
      <c r="R6" s="8"/>
    </row>
    <row r="7" spans="1:21" x14ac:dyDescent="0.25">
      <c r="A7" s="38">
        <v>3</v>
      </c>
      <c r="B7" s="6">
        <f t="shared" si="1"/>
        <v>4.5</v>
      </c>
      <c r="C7" s="6"/>
      <c r="D7" s="5">
        <v>2</v>
      </c>
      <c r="E7" s="5">
        <v>2</v>
      </c>
      <c r="F7" s="5"/>
      <c r="G7" s="5"/>
      <c r="H7" s="5">
        <v>1</v>
      </c>
      <c r="I7" s="5"/>
      <c r="J7" s="5"/>
      <c r="K7" s="5"/>
      <c r="L7" s="5"/>
      <c r="M7" s="5"/>
      <c r="N7" s="5">
        <v>-0.5</v>
      </c>
      <c r="O7" s="5">
        <v>16</v>
      </c>
      <c r="P7" s="15">
        <f t="shared" si="0"/>
        <v>1.9538405177677372E-3</v>
      </c>
      <c r="Q7" s="7" t="s">
        <v>4</v>
      </c>
      <c r="R7" s="8"/>
      <c r="T7" t="s">
        <v>18</v>
      </c>
    </row>
    <row r="8" spans="1:21" x14ac:dyDescent="0.25">
      <c r="A8" s="38">
        <v>4</v>
      </c>
      <c r="B8" s="6">
        <f t="shared" si="1"/>
        <v>6.5</v>
      </c>
      <c r="C8" s="6"/>
      <c r="D8" s="5">
        <v>3</v>
      </c>
      <c r="E8" s="5">
        <v>2</v>
      </c>
      <c r="F8" s="5"/>
      <c r="G8" s="5">
        <v>2</v>
      </c>
      <c r="H8" s="5"/>
      <c r="I8" s="5"/>
      <c r="J8" s="5"/>
      <c r="K8" s="5"/>
      <c r="L8" s="5"/>
      <c r="M8" s="5"/>
      <c r="N8" s="5">
        <v>-0.5</v>
      </c>
      <c r="O8" s="5">
        <v>15</v>
      </c>
      <c r="P8" s="15">
        <f t="shared" si="0"/>
        <v>1.8317254854072536E-3</v>
      </c>
      <c r="Q8" s="7" t="s">
        <v>4</v>
      </c>
      <c r="R8" s="8"/>
      <c r="T8" t="s">
        <v>19</v>
      </c>
      <c r="U8" s="11">
        <f>53/T5</f>
        <v>6.4720967151056293E-3</v>
      </c>
    </row>
    <row r="9" spans="1:21" x14ac:dyDescent="0.25">
      <c r="A9" s="38">
        <v>5</v>
      </c>
      <c r="B9" s="39">
        <f t="shared" si="1"/>
        <v>6.5</v>
      </c>
      <c r="C9" s="39" t="s">
        <v>60</v>
      </c>
      <c r="D9" s="5">
        <v>3</v>
      </c>
      <c r="E9" s="5">
        <v>3</v>
      </c>
      <c r="F9" s="5"/>
      <c r="G9" s="5"/>
      <c r="H9" s="5">
        <v>1</v>
      </c>
      <c r="I9" s="5"/>
      <c r="J9" s="5"/>
      <c r="K9" s="5"/>
      <c r="L9" s="5"/>
      <c r="M9" s="5"/>
      <c r="N9" s="5">
        <v>-0.5</v>
      </c>
      <c r="O9" s="5">
        <v>32</v>
      </c>
      <c r="P9" s="15">
        <f t="shared" si="0"/>
        <v>3.9076810355354744E-3</v>
      </c>
      <c r="Q9" s="7" t="s">
        <v>4</v>
      </c>
      <c r="R9" s="8"/>
    </row>
    <row r="10" spans="1:21" x14ac:dyDescent="0.25">
      <c r="A10" s="38">
        <v>6</v>
      </c>
      <c r="B10" s="39">
        <f t="shared" si="1"/>
        <v>8.5</v>
      </c>
      <c r="C10" s="39" t="s">
        <v>60</v>
      </c>
      <c r="D10" s="5">
        <v>3</v>
      </c>
      <c r="E10" s="5">
        <v>3</v>
      </c>
      <c r="F10" s="5"/>
      <c r="G10" s="5">
        <v>2</v>
      </c>
      <c r="H10" s="5">
        <v>1</v>
      </c>
      <c r="I10" s="5"/>
      <c r="J10" s="5"/>
      <c r="K10" s="5"/>
      <c r="L10" s="5"/>
      <c r="M10" s="5"/>
      <c r="N10" s="5">
        <v>-0.5</v>
      </c>
      <c r="O10" s="5">
        <v>42</v>
      </c>
      <c r="P10" s="15">
        <f t="shared" si="0"/>
        <v>5.1288313591403099E-3</v>
      </c>
      <c r="Q10" s="7" t="s">
        <v>4</v>
      </c>
      <c r="R10" s="8"/>
    </row>
    <row r="11" spans="1:21" x14ac:dyDescent="0.25">
      <c r="A11" s="38">
        <v>7</v>
      </c>
      <c r="B11" s="39">
        <f t="shared" si="1"/>
        <v>10.5</v>
      </c>
      <c r="C11" s="39" t="s">
        <v>60</v>
      </c>
      <c r="D11" s="5">
        <v>4</v>
      </c>
      <c r="E11" s="5">
        <v>3</v>
      </c>
      <c r="F11" s="5">
        <v>1</v>
      </c>
      <c r="G11" s="5">
        <v>2</v>
      </c>
      <c r="H11" s="5">
        <v>1</v>
      </c>
      <c r="I11" s="5"/>
      <c r="J11" s="5"/>
      <c r="K11" s="5"/>
      <c r="L11" s="5"/>
      <c r="M11" s="5"/>
      <c r="N11" s="5">
        <v>-0.5</v>
      </c>
      <c r="O11" s="5">
        <v>72</v>
      </c>
      <c r="P11" s="15">
        <f t="shared" si="0"/>
        <v>8.7922823299548172E-3</v>
      </c>
      <c r="Q11" s="7" t="s">
        <v>4</v>
      </c>
      <c r="R11" s="8"/>
    </row>
    <row r="12" spans="1:21" x14ac:dyDescent="0.25">
      <c r="A12" s="38">
        <v>8</v>
      </c>
      <c r="B12" s="39">
        <f>D12+E12+F12+G12+H12+I12+L12+K12+M12+J12+N12</f>
        <v>10.5</v>
      </c>
      <c r="C12" s="39" t="s">
        <v>60</v>
      </c>
      <c r="D12" s="5">
        <v>4</v>
      </c>
      <c r="E12" s="5">
        <v>3</v>
      </c>
      <c r="F12" s="5">
        <v>1</v>
      </c>
      <c r="G12" s="5">
        <v>2</v>
      </c>
      <c r="H12" s="5">
        <v>1</v>
      </c>
      <c r="I12" s="5"/>
      <c r="J12" s="5"/>
      <c r="K12" s="5"/>
      <c r="L12" s="5"/>
      <c r="M12" s="5"/>
      <c r="N12" s="5">
        <v>-0.5</v>
      </c>
      <c r="O12" s="5">
        <v>93</v>
      </c>
      <c r="P12" s="15">
        <f t="shared" si="0"/>
        <v>1.1356698009524973E-2</v>
      </c>
      <c r="Q12" s="7" t="s">
        <v>4</v>
      </c>
      <c r="R12" s="8"/>
    </row>
    <row r="13" spans="1:21" x14ac:dyDescent="0.25">
      <c r="A13" s="38">
        <v>9</v>
      </c>
      <c r="B13" s="39">
        <f t="shared" si="1"/>
        <v>6.5</v>
      </c>
      <c r="C13" s="39" t="s">
        <v>60</v>
      </c>
      <c r="D13" s="5">
        <v>3</v>
      </c>
      <c r="E13" s="5">
        <v>3</v>
      </c>
      <c r="F13" s="5"/>
      <c r="G13" s="5"/>
      <c r="H13" s="5">
        <v>1</v>
      </c>
      <c r="I13" s="5"/>
      <c r="J13" s="5"/>
      <c r="K13" s="5"/>
      <c r="L13" s="5"/>
      <c r="M13" s="5"/>
      <c r="N13" s="5">
        <v>-0.5</v>
      </c>
      <c r="O13" s="5">
        <v>57</v>
      </c>
      <c r="P13" s="15">
        <f t="shared" si="0"/>
        <v>6.9605568445475635E-3</v>
      </c>
      <c r="Q13" s="7" t="s">
        <v>4</v>
      </c>
      <c r="R13" s="8"/>
    </row>
    <row r="14" spans="1:21" x14ac:dyDescent="0.25">
      <c r="A14" s="38">
        <v>10</v>
      </c>
      <c r="B14" s="39">
        <f t="shared" si="1"/>
        <v>4.5</v>
      </c>
      <c r="C14" s="39" t="s">
        <v>60</v>
      </c>
      <c r="D14" s="5">
        <v>2</v>
      </c>
      <c r="E14" s="5">
        <v>2</v>
      </c>
      <c r="F14" s="5"/>
      <c r="G14" s="5"/>
      <c r="H14" s="5">
        <v>1</v>
      </c>
      <c r="I14" s="5"/>
      <c r="J14" s="5"/>
      <c r="K14" s="5"/>
      <c r="L14" s="5"/>
      <c r="M14" s="5"/>
      <c r="N14" s="5">
        <v>-0.5</v>
      </c>
      <c r="O14" s="5">
        <v>50</v>
      </c>
      <c r="P14" s="15">
        <f t="shared" si="0"/>
        <v>6.1057516180241791E-3</v>
      </c>
      <c r="Q14" s="7" t="s">
        <v>4</v>
      </c>
      <c r="R14" s="8"/>
    </row>
    <row r="15" spans="1:21" x14ac:dyDescent="0.25">
      <c r="A15" s="38">
        <v>11</v>
      </c>
      <c r="B15" s="39">
        <f t="shared" si="1"/>
        <v>4.5</v>
      </c>
      <c r="C15" s="39" t="s">
        <v>60</v>
      </c>
      <c r="D15" s="5">
        <v>2</v>
      </c>
      <c r="E15" s="5">
        <v>2</v>
      </c>
      <c r="F15" s="5"/>
      <c r="G15" s="5"/>
      <c r="H15" s="5">
        <v>1</v>
      </c>
      <c r="I15" s="5"/>
      <c r="J15" s="5"/>
      <c r="K15" s="5"/>
      <c r="L15" s="5"/>
      <c r="M15" s="5"/>
      <c r="N15" s="5">
        <v>-0.5</v>
      </c>
      <c r="O15" s="5">
        <v>103</v>
      </c>
      <c r="P15" s="15">
        <f t="shared" si="0"/>
        <v>1.2577848333129808E-2</v>
      </c>
      <c r="Q15" s="7" t="s">
        <v>4</v>
      </c>
      <c r="R15" s="8"/>
    </row>
    <row r="16" spans="1:21" ht="60" x14ac:dyDescent="0.25">
      <c r="A16" s="38">
        <v>12</v>
      </c>
      <c r="B16" s="39">
        <f t="shared" si="1"/>
        <v>7</v>
      </c>
      <c r="C16" s="39" t="s">
        <v>60</v>
      </c>
      <c r="D16" s="5">
        <v>3</v>
      </c>
      <c r="E16" s="5">
        <v>2</v>
      </c>
      <c r="F16" s="5"/>
      <c r="G16" s="5"/>
      <c r="H16" s="5"/>
      <c r="I16" s="5">
        <v>1</v>
      </c>
      <c r="J16" s="5"/>
      <c r="K16" s="5">
        <v>1</v>
      </c>
      <c r="L16" s="5"/>
      <c r="M16" s="5"/>
      <c r="N16" s="5"/>
      <c r="O16" s="5">
        <v>306</v>
      </c>
      <c r="P16" s="15">
        <f t="shared" si="0"/>
        <v>3.7367199902307975E-2</v>
      </c>
      <c r="Q16" s="7" t="s">
        <v>5</v>
      </c>
      <c r="R16" s="7" t="s">
        <v>49</v>
      </c>
    </row>
    <row r="17" spans="1:18" x14ac:dyDescent="0.25">
      <c r="A17" s="38">
        <v>13</v>
      </c>
      <c r="B17" s="39">
        <f t="shared" si="1"/>
        <v>5.5</v>
      </c>
      <c r="C17" s="39" t="s">
        <v>60</v>
      </c>
      <c r="D17" s="5">
        <v>4</v>
      </c>
      <c r="E17" s="5">
        <v>2</v>
      </c>
      <c r="F17" s="5"/>
      <c r="G17" s="5"/>
      <c r="H17" s="5"/>
      <c r="I17" s="5"/>
      <c r="J17" s="5"/>
      <c r="K17" s="5"/>
      <c r="L17" s="5"/>
      <c r="M17" s="5"/>
      <c r="N17" s="5">
        <v>-0.5</v>
      </c>
      <c r="O17" s="5">
        <v>146</v>
      </c>
      <c r="P17" s="15">
        <f t="shared" si="0"/>
        <v>1.7828794724630601E-2</v>
      </c>
      <c r="Q17" s="7" t="s">
        <v>4</v>
      </c>
      <c r="R17" s="8"/>
    </row>
    <row r="18" spans="1:18" x14ac:dyDescent="0.25">
      <c r="A18" s="38">
        <v>14</v>
      </c>
      <c r="B18" s="6">
        <f t="shared" si="1"/>
        <v>8.5</v>
      </c>
      <c r="C18" s="6"/>
      <c r="D18" s="5">
        <v>4</v>
      </c>
      <c r="E18" s="5">
        <v>2</v>
      </c>
      <c r="F18" s="5">
        <v>1</v>
      </c>
      <c r="G18" s="5">
        <v>2</v>
      </c>
      <c r="H18" s="5"/>
      <c r="I18" s="5"/>
      <c r="J18" s="5"/>
      <c r="K18" s="5"/>
      <c r="L18" s="5"/>
      <c r="M18" s="5"/>
      <c r="N18" s="5">
        <v>-0.5</v>
      </c>
      <c r="O18" s="5">
        <v>19</v>
      </c>
      <c r="P18" s="15">
        <f t="shared" si="0"/>
        <v>2.3201856148491878E-3</v>
      </c>
      <c r="Q18" s="7" t="s">
        <v>4</v>
      </c>
      <c r="R18" s="7" t="s">
        <v>7</v>
      </c>
    </row>
    <row r="19" spans="1:18" ht="30" x14ac:dyDescent="0.25">
      <c r="A19" s="38">
        <v>15</v>
      </c>
      <c r="B19" s="39">
        <f t="shared" si="1"/>
        <v>10.5</v>
      </c>
      <c r="C19" s="39" t="s">
        <v>60</v>
      </c>
      <c r="D19" s="5">
        <v>4</v>
      </c>
      <c r="E19" s="5">
        <v>2</v>
      </c>
      <c r="F19" s="5">
        <v>1</v>
      </c>
      <c r="G19" s="5">
        <v>2</v>
      </c>
      <c r="H19" s="5">
        <v>1</v>
      </c>
      <c r="I19" s="5"/>
      <c r="J19" s="5"/>
      <c r="K19" s="5">
        <v>1</v>
      </c>
      <c r="L19" s="5"/>
      <c r="M19" s="5"/>
      <c r="N19" s="5">
        <v>-0.5</v>
      </c>
      <c r="O19" s="5">
        <v>180</v>
      </c>
      <c r="P19" s="15">
        <f t="shared" si="0"/>
        <v>2.1980705824887044E-2</v>
      </c>
      <c r="Q19" s="7" t="s">
        <v>4</v>
      </c>
      <c r="R19" s="7" t="s">
        <v>48</v>
      </c>
    </row>
    <row r="20" spans="1:18" x14ac:dyDescent="0.25">
      <c r="A20" s="38">
        <v>16</v>
      </c>
      <c r="B20" s="39">
        <f t="shared" si="1"/>
        <v>8.5</v>
      </c>
      <c r="C20" s="39" t="s">
        <v>60</v>
      </c>
      <c r="D20" s="5">
        <v>4</v>
      </c>
      <c r="E20" s="5">
        <v>1</v>
      </c>
      <c r="F20" s="5">
        <v>1</v>
      </c>
      <c r="G20" s="5">
        <v>2</v>
      </c>
      <c r="H20" s="5">
        <v>1</v>
      </c>
      <c r="I20" s="5"/>
      <c r="J20" s="5"/>
      <c r="K20" s="5"/>
      <c r="L20" s="5"/>
      <c r="M20" s="5"/>
      <c r="N20" s="5">
        <v>-0.5</v>
      </c>
      <c r="O20" s="5">
        <v>97</v>
      </c>
      <c r="P20" s="15">
        <f t="shared" si="0"/>
        <v>1.1845158138966907E-2</v>
      </c>
      <c r="Q20" s="7" t="s">
        <v>4</v>
      </c>
      <c r="R20" s="8"/>
    </row>
    <row r="21" spans="1:18" x14ac:dyDescent="0.25">
      <c r="A21" s="38">
        <v>17</v>
      </c>
      <c r="B21" s="39">
        <f t="shared" si="1"/>
        <v>6.5</v>
      </c>
      <c r="C21" s="39" t="s">
        <v>60</v>
      </c>
      <c r="D21" s="5">
        <v>4</v>
      </c>
      <c r="E21" s="5">
        <v>1</v>
      </c>
      <c r="F21" s="5">
        <v>1</v>
      </c>
      <c r="G21" s="5"/>
      <c r="H21" s="5">
        <v>1</v>
      </c>
      <c r="I21" s="5"/>
      <c r="J21" s="5"/>
      <c r="K21" s="5"/>
      <c r="L21" s="5"/>
      <c r="M21" s="5"/>
      <c r="N21" s="5">
        <v>-0.5</v>
      </c>
      <c r="O21" s="5">
        <v>35</v>
      </c>
      <c r="P21" s="15">
        <f t="shared" si="0"/>
        <v>4.2740261326169255E-3</v>
      </c>
      <c r="Q21" s="7" t="s">
        <v>4</v>
      </c>
      <c r="R21" s="8"/>
    </row>
    <row r="22" spans="1:18" x14ac:dyDescent="0.25">
      <c r="A22" s="38">
        <v>18</v>
      </c>
      <c r="B22" s="6">
        <f t="shared" si="1"/>
        <v>2.5</v>
      </c>
      <c r="C22" s="6"/>
      <c r="D22" s="5">
        <v>2</v>
      </c>
      <c r="E22" s="5">
        <v>1</v>
      </c>
      <c r="F22" s="5"/>
      <c r="G22" s="5"/>
      <c r="H22" s="5"/>
      <c r="I22" s="5"/>
      <c r="J22" s="5"/>
      <c r="K22" s="5"/>
      <c r="L22" s="5"/>
      <c r="M22" s="5"/>
      <c r="N22" s="5">
        <v>-0.5</v>
      </c>
      <c r="O22" s="5">
        <v>22</v>
      </c>
      <c r="P22" s="15">
        <f t="shared" si="0"/>
        <v>2.6865307119306385E-3</v>
      </c>
      <c r="Q22" s="7" t="s">
        <v>4</v>
      </c>
      <c r="R22" s="8"/>
    </row>
    <row r="23" spans="1:18" x14ac:dyDescent="0.25">
      <c r="A23" s="38">
        <v>19</v>
      </c>
      <c r="B23" s="6">
        <f t="shared" si="1"/>
        <v>4.5</v>
      </c>
      <c r="C23" s="6"/>
      <c r="D23" s="5">
        <v>1</v>
      </c>
      <c r="E23" s="5">
        <v>1</v>
      </c>
      <c r="F23" s="5">
        <v>1</v>
      </c>
      <c r="G23" s="5">
        <v>2</v>
      </c>
      <c r="H23" s="5"/>
      <c r="I23" s="5"/>
      <c r="J23" s="5"/>
      <c r="K23" s="5"/>
      <c r="L23" s="5"/>
      <c r="M23" s="5"/>
      <c r="N23" s="5">
        <v>-0.5</v>
      </c>
      <c r="O23" s="5">
        <v>46</v>
      </c>
      <c r="P23" s="17">
        <f t="shared" si="0"/>
        <v>5.6172914885822441E-3</v>
      </c>
      <c r="Q23" s="24" t="s">
        <v>4</v>
      </c>
      <c r="R23" s="8"/>
    </row>
    <row r="24" spans="1:18" x14ac:dyDescent="0.25">
      <c r="A24" s="38">
        <v>20</v>
      </c>
      <c r="B24" s="6">
        <f t="shared" si="1"/>
        <v>2</v>
      </c>
      <c r="C24" s="6"/>
      <c r="D24" s="5">
        <v>1</v>
      </c>
      <c r="E24" s="5">
        <v>1</v>
      </c>
      <c r="F24" s="5"/>
      <c r="G24" s="5"/>
      <c r="H24" s="5"/>
      <c r="I24" s="5"/>
      <c r="J24" s="5"/>
      <c r="K24" s="5"/>
      <c r="L24" s="5"/>
      <c r="M24" s="5"/>
      <c r="N24" s="5"/>
      <c r="O24" s="5">
        <v>21</v>
      </c>
      <c r="P24" s="17">
        <f t="shared" si="0"/>
        <v>2.5644156795701549E-3</v>
      </c>
      <c r="Q24" s="7" t="s">
        <v>4</v>
      </c>
      <c r="R24" s="7" t="s">
        <v>8</v>
      </c>
    </row>
    <row r="25" spans="1:18" ht="30" x14ac:dyDescent="0.25">
      <c r="A25" s="38">
        <v>21</v>
      </c>
      <c r="B25" s="6">
        <f t="shared" si="1"/>
        <v>1.5</v>
      </c>
      <c r="C25" s="6"/>
      <c r="D25" s="5">
        <v>1</v>
      </c>
      <c r="E25" s="5">
        <v>1</v>
      </c>
      <c r="F25" s="5"/>
      <c r="G25" s="5"/>
      <c r="H25" s="5"/>
      <c r="I25" s="5"/>
      <c r="J25" s="5"/>
      <c r="K25" s="5"/>
      <c r="L25" s="5"/>
      <c r="M25" s="5"/>
      <c r="N25" s="5">
        <v>-0.5</v>
      </c>
      <c r="O25" s="5">
        <v>57</v>
      </c>
      <c r="P25" s="17">
        <f t="shared" si="0"/>
        <v>6.9605568445475635E-3</v>
      </c>
      <c r="Q25" s="7" t="s">
        <v>4</v>
      </c>
      <c r="R25" s="7" t="s">
        <v>25</v>
      </c>
    </row>
    <row r="26" spans="1:18" x14ac:dyDescent="0.25">
      <c r="A26" s="38">
        <v>22</v>
      </c>
      <c r="B26" s="6">
        <f t="shared" si="1"/>
        <v>0</v>
      </c>
      <c r="C26" s="25"/>
      <c r="D26" s="5">
        <v>1</v>
      </c>
      <c r="E26" s="5">
        <v>1</v>
      </c>
      <c r="F26" s="5"/>
      <c r="G26" s="5"/>
      <c r="H26" s="5"/>
      <c r="I26" s="5"/>
      <c r="J26" s="5"/>
      <c r="K26" s="5"/>
      <c r="L26" s="5">
        <v>-2</v>
      </c>
      <c r="M26" s="5"/>
      <c r="N26" s="5"/>
      <c r="O26" s="5">
        <v>77</v>
      </c>
      <c r="P26" s="33">
        <f t="shared" si="0"/>
        <v>9.4028574917572345E-3</v>
      </c>
      <c r="Q26" s="24" t="s">
        <v>4</v>
      </c>
      <c r="R26" s="7" t="s">
        <v>31</v>
      </c>
    </row>
    <row r="27" spans="1:18" ht="60" x14ac:dyDescent="0.25">
      <c r="A27" s="5">
        <v>23</v>
      </c>
      <c r="B27" s="6">
        <f t="shared" si="1"/>
        <v>1</v>
      </c>
      <c r="C27" s="25"/>
      <c r="D27" s="5">
        <v>1</v>
      </c>
      <c r="E27" s="5">
        <v>1</v>
      </c>
      <c r="F27" s="5"/>
      <c r="G27" s="5"/>
      <c r="H27" s="5">
        <v>1</v>
      </c>
      <c r="I27" s="5"/>
      <c r="J27" s="5"/>
      <c r="K27" s="5"/>
      <c r="L27" s="5">
        <v>-2</v>
      </c>
      <c r="M27" s="5"/>
      <c r="N27" s="5"/>
      <c r="O27" s="5">
        <v>79</v>
      </c>
      <c r="P27" s="17">
        <f t="shared" si="0"/>
        <v>9.6470875564782024E-3</v>
      </c>
      <c r="Q27" s="24" t="s">
        <v>5</v>
      </c>
      <c r="R27" s="7" t="s">
        <v>27</v>
      </c>
    </row>
    <row r="28" spans="1:18" ht="60" x14ac:dyDescent="0.25">
      <c r="A28" s="5"/>
      <c r="B28" s="6">
        <f t="shared" si="1"/>
        <v>0</v>
      </c>
      <c r="C28" s="25"/>
      <c r="D28" s="5">
        <v>1</v>
      </c>
      <c r="E28" s="5">
        <v>1</v>
      </c>
      <c r="F28" s="5"/>
      <c r="G28" s="5"/>
      <c r="H28" s="5"/>
      <c r="I28" s="5"/>
      <c r="J28" s="5"/>
      <c r="K28" s="5"/>
      <c r="L28" s="5">
        <v>-2</v>
      </c>
      <c r="M28" s="5"/>
      <c r="N28" s="5"/>
      <c r="O28" s="5">
        <v>6</v>
      </c>
      <c r="P28" s="33">
        <f t="shared" si="0"/>
        <v>7.326901941629015E-4</v>
      </c>
      <c r="Q28" s="24" t="s">
        <v>5</v>
      </c>
      <c r="R28" s="35" t="s">
        <v>64</v>
      </c>
    </row>
    <row r="29" spans="1:18" ht="30" x14ac:dyDescent="0.25">
      <c r="A29" s="5">
        <v>24</v>
      </c>
      <c r="B29" s="6">
        <f t="shared" si="1"/>
        <v>7</v>
      </c>
      <c r="C29" s="25"/>
      <c r="D29" s="5">
        <v>1</v>
      </c>
      <c r="E29" s="5">
        <v>1</v>
      </c>
      <c r="F29" s="5">
        <v>1</v>
      </c>
      <c r="G29" s="5">
        <v>2</v>
      </c>
      <c r="H29" s="5"/>
      <c r="I29" s="5">
        <v>1</v>
      </c>
      <c r="J29" s="5"/>
      <c r="K29" s="5">
        <v>1</v>
      </c>
      <c r="L29" s="5"/>
      <c r="M29" s="5"/>
      <c r="N29" s="5"/>
      <c r="O29" s="5">
        <v>277</v>
      </c>
      <c r="P29" s="15">
        <f t="shared" si="0"/>
        <v>3.3825863963853953E-2</v>
      </c>
      <c r="Q29" s="24" t="s">
        <v>5</v>
      </c>
      <c r="R29" s="7" t="s">
        <v>48</v>
      </c>
    </row>
    <row r="30" spans="1:18" ht="45" x14ac:dyDescent="0.25">
      <c r="A30" s="5">
        <v>25</v>
      </c>
      <c r="B30" s="6">
        <f t="shared" si="1"/>
        <v>2</v>
      </c>
      <c r="C30" s="25"/>
      <c r="D30" s="5">
        <v>1</v>
      </c>
      <c r="E30" s="5">
        <v>1</v>
      </c>
      <c r="F30" s="5"/>
      <c r="G30" s="5"/>
      <c r="H30" s="5"/>
      <c r="I30" s="5"/>
      <c r="J30" s="5"/>
      <c r="K30" s="5"/>
      <c r="L30" s="5"/>
      <c r="M30" s="5"/>
      <c r="N30" s="5"/>
      <c r="O30" s="5">
        <v>13</v>
      </c>
      <c r="P30" s="17">
        <f t="shared" si="0"/>
        <v>1.5874954206862866E-3</v>
      </c>
      <c r="Q30" s="24" t="s">
        <v>5</v>
      </c>
      <c r="R30" s="7" t="s">
        <v>10</v>
      </c>
    </row>
    <row r="31" spans="1:18" ht="30" x14ac:dyDescent="0.25">
      <c r="A31" s="5">
        <v>26</v>
      </c>
      <c r="B31" s="6">
        <f t="shared" si="1"/>
        <v>1</v>
      </c>
      <c r="C31" s="25"/>
      <c r="D31" s="5">
        <v>2</v>
      </c>
      <c r="E31" s="5">
        <v>1</v>
      </c>
      <c r="F31" s="5"/>
      <c r="G31" s="5"/>
      <c r="H31" s="5"/>
      <c r="I31" s="5"/>
      <c r="J31" s="5"/>
      <c r="K31" s="5"/>
      <c r="L31" s="5">
        <v>-2</v>
      </c>
      <c r="M31" s="5"/>
      <c r="N31" s="5"/>
      <c r="O31" s="5">
        <v>23</v>
      </c>
      <c r="P31" s="33">
        <f t="shared" si="0"/>
        <v>2.808645744291122E-3</v>
      </c>
      <c r="Q31" s="24" t="s">
        <v>4</v>
      </c>
      <c r="R31" s="7" t="s">
        <v>29</v>
      </c>
    </row>
    <row r="32" spans="1:18" ht="30" x14ac:dyDescent="0.25">
      <c r="A32" s="5">
        <v>27</v>
      </c>
      <c r="B32" s="6">
        <f t="shared" si="1"/>
        <v>1</v>
      </c>
      <c r="C32" s="25"/>
      <c r="D32" s="5">
        <v>2</v>
      </c>
      <c r="E32" s="5">
        <v>1</v>
      </c>
      <c r="F32" s="5"/>
      <c r="G32" s="5"/>
      <c r="H32" s="5"/>
      <c r="I32" s="5"/>
      <c r="J32" s="5"/>
      <c r="K32" s="5"/>
      <c r="L32" s="5">
        <v>-2</v>
      </c>
      <c r="M32" s="5"/>
      <c r="N32" s="5"/>
      <c r="O32" s="5">
        <v>10</v>
      </c>
      <c r="P32" s="33">
        <f t="shared" si="0"/>
        <v>1.2211503236048357E-3</v>
      </c>
      <c r="Q32" s="24" t="s">
        <v>4</v>
      </c>
      <c r="R32" s="7" t="s">
        <v>28</v>
      </c>
    </row>
    <row r="33" spans="1:18" ht="30" x14ac:dyDescent="0.25">
      <c r="A33" s="5">
        <v>28</v>
      </c>
      <c r="B33" s="6">
        <f t="shared" si="1"/>
        <v>0</v>
      </c>
      <c r="C33" s="25"/>
      <c r="D33" s="5">
        <v>1</v>
      </c>
      <c r="E33" s="5">
        <v>1</v>
      </c>
      <c r="F33" s="5"/>
      <c r="G33" s="5"/>
      <c r="H33" s="5"/>
      <c r="I33" s="5"/>
      <c r="J33" s="5"/>
      <c r="K33" s="5"/>
      <c r="L33" s="5">
        <v>-2</v>
      </c>
      <c r="M33" s="5"/>
      <c r="N33" s="5"/>
      <c r="O33" s="5">
        <v>43</v>
      </c>
      <c r="P33" s="33">
        <f t="shared" si="0"/>
        <v>5.2509463915007938E-3</v>
      </c>
      <c r="Q33" s="24" t="s">
        <v>4</v>
      </c>
      <c r="R33" s="7" t="s">
        <v>30</v>
      </c>
    </row>
    <row r="34" spans="1:18" x14ac:dyDescent="0.25">
      <c r="A34" s="5">
        <v>29</v>
      </c>
      <c r="B34" s="6">
        <f t="shared" si="1"/>
        <v>2</v>
      </c>
      <c r="C34" s="6"/>
      <c r="D34" s="5">
        <v>1</v>
      </c>
      <c r="E34" s="5">
        <v>2</v>
      </c>
      <c r="F34" s="5"/>
      <c r="G34" s="5"/>
      <c r="H34" s="5"/>
      <c r="I34" s="5"/>
      <c r="J34" s="5"/>
      <c r="K34" s="5"/>
      <c r="L34" s="5"/>
      <c r="M34" s="5">
        <v>-1</v>
      </c>
      <c r="N34" s="5"/>
      <c r="O34" s="5">
        <v>8</v>
      </c>
      <c r="P34" s="15">
        <f t="shared" si="0"/>
        <v>9.769202588838686E-4</v>
      </c>
      <c r="Q34" s="7" t="s">
        <v>4</v>
      </c>
      <c r="R34" s="7" t="s">
        <v>22</v>
      </c>
    </row>
    <row r="35" spans="1:18" x14ac:dyDescent="0.25">
      <c r="A35" s="5">
        <v>30</v>
      </c>
      <c r="B35" s="6">
        <f t="shared" si="1"/>
        <v>1</v>
      </c>
      <c r="C35" s="6"/>
      <c r="D35" s="5">
        <v>1</v>
      </c>
      <c r="E35" s="5">
        <v>1</v>
      </c>
      <c r="F35" s="5"/>
      <c r="G35" s="5"/>
      <c r="H35" s="5"/>
      <c r="I35" s="5"/>
      <c r="J35" s="5"/>
      <c r="K35" s="5"/>
      <c r="L35" s="5"/>
      <c r="M35" s="5">
        <v>-1</v>
      </c>
      <c r="N35" s="5"/>
      <c r="O35" s="5">
        <v>3</v>
      </c>
      <c r="P35" s="15">
        <f t="shared" si="0"/>
        <v>3.6634509708145075E-4</v>
      </c>
      <c r="Q35" s="7" t="s">
        <v>4</v>
      </c>
      <c r="R35" s="7" t="s">
        <v>26</v>
      </c>
    </row>
    <row r="36" spans="1:18" ht="30" x14ac:dyDescent="0.25">
      <c r="A36" s="5">
        <v>31</v>
      </c>
      <c r="B36" s="6">
        <f t="shared" si="1"/>
        <v>1</v>
      </c>
      <c r="C36" s="6"/>
      <c r="D36" s="5">
        <v>1</v>
      </c>
      <c r="E36" s="5">
        <v>1</v>
      </c>
      <c r="F36" s="5"/>
      <c r="G36" s="5"/>
      <c r="H36" s="5"/>
      <c r="I36" s="5"/>
      <c r="J36" s="5"/>
      <c r="K36" s="5"/>
      <c r="L36" s="5"/>
      <c r="M36" s="5">
        <v>-1</v>
      </c>
      <c r="N36" s="5"/>
      <c r="O36" s="5">
        <v>13</v>
      </c>
      <c r="P36" s="15">
        <f t="shared" si="0"/>
        <v>1.5874954206862866E-3</v>
      </c>
      <c r="Q36" s="7" t="s">
        <v>4</v>
      </c>
      <c r="R36" s="7" t="s">
        <v>65</v>
      </c>
    </row>
    <row r="37" spans="1:18" x14ac:dyDescent="0.25">
      <c r="B37" s="26"/>
      <c r="C37" s="26"/>
    </row>
    <row r="38" spans="1:18" x14ac:dyDescent="0.25">
      <c r="F38" s="10" t="s">
        <v>33</v>
      </c>
      <c r="G38" s="10"/>
      <c r="H38" s="10"/>
      <c r="I38" s="10"/>
      <c r="J38" s="10"/>
      <c r="K38" s="10"/>
      <c r="L38" s="10"/>
      <c r="M38" s="10"/>
      <c r="N38" s="10"/>
      <c r="O38" s="10"/>
      <c r="P38" s="14">
        <f>P26+P28+P31+P32+P33</f>
        <v>1.941629014531689E-2</v>
      </c>
      <c r="Q38" s="22"/>
    </row>
    <row r="39" spans="1:18" x14ac:dyDescent="0.25">
      <c r="F39" s="12" t="s">
        <v>63</v>
      </c>
      <c r="G39" s="12"/>
      <c r="H39" s="12"/>
      <c r="I39" s="12"/>
      <c r="J39" s="12"/>
      <c r="K39" s="12"/>
      <c r="L39" s="12"/>
      <c r="M39" s="12"/>
      <c r="N39" s="12"/>
      <c r="O39" s="12"/>
      <c r="P39" s="13">
        <f>P38+U8</f>
        <v>2.5888386860422517E-2</v>
      </c>
      <c r="Q39" s="23"/>
    </row>
    <row r="41" spans="1:18" hidden="1" x14ac:dyDescent="0.25">
      <c r="E41" s="19" t="s">
        <v>23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20">
        <f>P25+P23+P22+P21+P20+P19+P18+P17+P15+P14+P13+P12+P11+P10+P9+P8+P6+P7+P5</f>
        <v>0.14226401269996336</v>
      </c>
    </row>
    <row r="42" spans="1:18" ht="28.5" hidden="1" customHeight="1" x14ac:dyDescent="0.25">
      <c r="B42" s="122" t="s">
        <v>32</v>
      </c>
      <c r="C42" s="122"/>
      <c r="D42" s="122"/>
      <c r="E42" s="122"/>
      <c r="F42" s="122"/>
      <c r="G42" s="28"/>
      <c r="H42" s="28"/>
      <c r="I42" s="28"/>
      <c r="J42" s="28"/>
      <c r="K42" s="28"/>
      <c r="L42" s="28"/>
      <c r="M42" s="28"/>
      <c r="N42" s="28"/>
      <c r="O42" s="31"/>
      <c r="P42" s="21">
        <f>P41/500*200</f>
        <v>5.6905605079985343E-2</v>
      </c>
      <c r="Q42" t="s">
        <v>24</v>
      </c>
    </row>
    <row r="43" spans="1:18" hidden="1" x14ac:dyDescent="0.25"/>
    <row r="44" spans="1:18" hidden="1" x14ac:dyDescent="0.25">
      <c r="A44" t="s">
        <v>36</v>
      </c>
      <c r="P44" s="30">
        <v>2.5000000000000001E-2</v>
      </c>
    </row>
    <row r="45" spans="1:18" hidden="1" x14ac:dyDescent="0.25"/>
    <row r="46" spans="1:18" hidden="1" x14ac:dyDescent="0.25">
      <c r="A46" t="s">
        <v>57</v>
      </c>
    </row>
    <row r="47" spans="1:18" hidden="1" x14ac:dyDescent="0.25">
      <c r="B47" t="s">
        <v>50</v>
      </c>
    </row>
    <row r="48" spans="1:18" hidden="1" x14ac:dyDescent="0.25">
      <c r="B48" t="s">
        <v>51</v>
      </c>
    </row>
    <row r="49" spans="2:2" hidden="1" x14ac:dyDescent="0.25">
      <c r="B49" t="s">
        <v>52</v>
      </c>
    </row>
    <row r="50" spans="2:2" hidden="1" x14ac:dyDescent="0.25">
      <c r="B50" t="s">
        <v>53</v>
      </c>
    </row>
    <row r="51" spans="2:2" hidden="1" x14ac:dyDescent="0.25">
      <c r="B51" t="s">
        <v>54</v>
      </c>
    </row>
    <row r="52" spans="2:2" hidden="1" x14ac:dyDescent="0.25">
      <c r="B52" t="s">
        <v>55</v>
      </c>
    </row>
    <row r="53" spans="2:2" hidden="1" x14ac:dyDescent="0.25">
      <c r="B53" t="s">
        <v>56</v>
      </c>
    </row>
  </sheetData>
  <mergeCells count="3">
    <mergeCell ref="B42:F42"/>
    <mergeCell ref="F3:K3"/>
    <mergeCell ref="L3:N3"/>
  </mergeCells>
  <pageMargins left="0.7" right="0.7" top="0.78740157499999996" bottom="0.78740157499999996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A94C0-F6E1-4C6F-89F9-4DDC09BF56F6}">
  <sheetPr>
    <pageSetUpPr fitToPage="1"/>
  </sheetPr>
  <dimension ref="A1:U59"/>
  <sheetViews>
    <sheetView topLeftCell="A14" zoomScaleNormal="100" workbookViewId="0">
      <selection activeCell="P45" sqref="P45"/>
    </sheetView>
  </sheetViews>
  <sheetFormatPr baseColWidth="10" defaultRowHeight="15" x14ac:dyDescent="0.25"/>
  <cols>
    <col min="1" max="1" width="6.140625" customWidth="1"/>
    <col min="3" max="3" width="12.140625" customWidth="1"/>
    <col min="6" max="6" width="14.28515625" customWidth="1"/>
    <col min="7" max="7" width="13.5703125" customWidth="1"/>
    <col min="8" max="9" width="14.42578125" customWidth="1"/>
    <col min="10" max="10" width="13.5703125" customWidth="1"/>
    <col min="11" max="11" width="13.7109375" customWidth="1"/>
    <col min="13" max="14" width="12.7109375" customWidth="1"/>
    <col min="16" max="16" width="13" customWidth="1"/>
    <col min="18" max="18" width="37.140625" customWidth="1"/>
    <col min="19" max="19" width="11.42578125" style="32"/>
    <col min="20" max="20" width="26.85546875" customWidth="1"/>
  </cols>
  <sheetData>
    <row r="1" spans="1:21" x14ac:dyDescent="0.25">
      <c r="R1" s="119" t="s">
        <v>92</v>
      </c>
    </row>
    <row r="2" spans="1:21" ht="15.75" thickBot="1" x14ac:dyDescent="0.3"/>
    <row r="3" spans="1:21" ht="30.75" thickBot="1" x14ac:dyDescent="0.3">
      <c r="A3" s="71"/>
      <c r="B3" s="72"/>
      <c r="C3" s="73" t="s">
        <v>58</v>
      </c>
      <c r="D3" s="127" t="s">
        <v>38</v>
      </c>
      <c r="E3" s="128"/>
      <c r="F3" s="128"/>
      <c r="G3" s="128"/>
      <c r="H3" s="128"/>
      <c r="I3" s="128"/>
      <c r="J3" s="128"/>
      <c r="K3" s="129"/>
      <c r="L3" s="130" t="s">
        <v>39</v>
      </c>
      <c r="M3" s="131"/>
      <c r="N3" s="132"/>
      <c r="O3" s="74"/>
      <c r="P3" s="75"/>
      <c r="Q3" s="75"/>
      <c r="R3" s="76"/>
    </row>
    <row r="4" spans="1:21" ht="105" x14ac:dyDescent="0.25">
      <c r="A4" s="108" t="s">
        <v>78</v>
      </c>
      <c r="B4" s="108" t="s">
        <v>79</v>
      </c>
      <c r="C4" s="108" t="s">
        <v>80</v>
      </c>
      <c r="D4" s="94" t="s">
        <v>35</v>
      </c>
      <c r="E4" s="95" t="s">
        <v>82</v>
      </c>
      <c r="F4" s="95" t="s">
        <v>73</v>
      </c>
      <c r="G4" s="95" t="s">
        <v>47</v>
      </c>
      <c r="H4" s="95" t="s">
        <v>41</v>
      </c>
      <c r="I4" s="95" t="s">
        <v>42</v>
      </c>
      <c r="J4" s="95" t="s">
        <v>81</v>
      </c>
      <c r="K4" s="96" t="s">
        <v>43</v>
      </c>
      <c r="L4" s="94" t="s">
        <v>74</v>
      </c>
      <c r="M4" s="95" t="s">
        <v>75</v>
      </c>
      <c r="N4" s="96" t="s">
        <v>62</v>
      </c>
      <c r="O4" s="94" t="s">
        <v>2</v>
      </c>
      <c r="P4" s="95" t="s">
        <v>16</v>
      </c>
      <c r="Q4" s="95" t="s">
        <v>11</v>
      </c>
      <c r="R4" s="96" t="s">
        <v>3</v>
      </c>
      <c r="T4" s="2"/>
    </row>
    <row r="5" spans="1:21" ht="15.75" x14ac:dyDescent="0.25">
      <c r="A5" s="113">
        <v>1</v>
      </c>
      <c r="B5" s="109">
        <f>D5+E5+F5+G5+H5+I5+L5+K5+M5+J5+N5</f>
        <v>4.5</v>
      </c>
      <c r="C5" s="109"/>
      <c r="D5" s="97">
        <v>2</v>
      </c>
      <c r="E5" s="5">
        <v>2</v>
      </c>
      <c r="F5" s="5"/>
      <c r="G5" s="5"/>
      <c r="H5" s="5">
        <v>1</v>
      </c>
      <c r="I5" s="5"/>
      <c r="J5" s="5"/>
      <c r="K5" s="98"/>
      <c r="L5" s="97"/>
      <c r="M5" s="5"/>
      <c r="N5" s="98">
        <v>-0.5</v>
      </c>
      <c r="O5" s="97">
        <v>25</v>
      </c>
      <c r="P5" s="15">
        <f>O5/$O$39</f>
        <v>3.0528758090120896E-3</v>
      </c>
      <c r="Q5" s="7" t="s">
        <v>4</v>
      </c>
      <c r="R5" s="102"/>
      <c r="T5" s="1"/>
    </row>
    <row r="6" spans="1:21" x14ac:dyDescent="0.25">
      <c r="A6" s="113">
        <v>2</v>
      </c>
      <c r="B6" s="109">
        <f t="shared" ref="B6:B36" si="0">D6+E6+F6+G6+H6+I6+L6+K6+M6+J6+N6</f>
        <v>7.5</v>
      </c>
      <c r="C6" s="109"/>
      <c r="D6" s="97">
        <v>3</v>
      </c>
      <c r="E6" s="5">
        <v>2</v>
      </c>
      <c r="F6" s="5"/>
      <c r="G6" s="5">
        <v>2</v>
      </c>
      <c r="H6" s="5">
        <v>1</v>
      </c>
      <c r="I6" s="5"/>
      <c r="J6" s="5"/>
      <c r="K6" s="98"/>
      <c r="L6" s="97"/>
      <c r="M6" s="5"/>
      <c r="N6" s="98">
        <v>-0.5</v>
      </c>
      <c r="O6" s="97">
        <v>58</v>
      </c>
      <c r="P6" s="15">
        <f t="shared" ref="P6:P36" si="1">O6/$O$39</f>
        <v>7.0826718769080475E-3</v>
      </c>
      <c r="Q6" s="7" t="s">
        <v>4</v>
      </c>
      <c r="R6" s="102"/>
    </row>
    <row r="7" spans="1:21" x14ac:dyDescent="0.25">
      <c r="A7" s="113">
        <v>3</v>
      </c>
      <c r="B7" s="109">
        <f t="shared" si="0"/>
        <v>4.5</v>
      </c>
      <c r="C7" s="109"/>
      <c r="D7" s="97">
        <v>2</v>
      </c>
      <c r="E7" s="5">
        <v>2</v>
      </c>
      <c r="F7" s="5"/>
      <c r="G7" s="5"/>
      <c r="H7" s="5">
        <v>1</v>
      </c>
      <c r="I7" s="5"/>
      <c r="J7" s="5"/>
      <c r="K7" s="98"/>
      <c r="L7" s="97"/>
      <c r="M7" s="5"/>
      <c r="N7" s="98">
        <v>-0.5</v>
      </c>
      <c r="O7" s="97">
        <v>16</v>
      </c>
      <c r="P7" s="15">
        <f t="shared" si="1"/>
        <v>1.9538405177677372E-3</v>
      </c>
      <c r="Q7" s="7" t="s">
        <v>4</v>
      </c>
      <c r="R7" s="102"/>
    </row>
    <row r="8" spans="1:21" x14ac:dyDescent="0.25">
      <c r="A8" s="113">
        <v>4</v>
      </c>
      <c r="B8" s="109">
        <f t="shared" si="0"/>
        <v>6.5</v>
      </c>
      <c r="C8" s="109"/>
      <c r="D8" s="97">
        <v>3</v>
      </c>
      <c r="E8" s="5">
        <v>2</v>
      </c>
      <c r="F8" s="5"/>
      <c r="G8" s="5">
        <v>2</v>
      </c>
      <c r="H8" s="5"/>
      <c r="I8" s="5"/>
      <c r="J8" s="5"/>
      <c r="K8" s="98"/>
      <c r="L8" s="97"/>
      <c r="M8" s="5"/>
      <c r="N8" s="98">
        <v>-0.5</v>
      </c>
      <c r="O8" s="97">
        <v>15</v>
      </c>
      <c r="P8" s="15">
        <f t="shared" si="1"/>
        <v>1.8317254854072536E-3</v>
      </c>
      <c r="Q8" s="7" t="s">
        <v>4</v>
      </c>
      <c r="R8" s="102"/>
      <c r="U8" s="11"/>
    </row>
    <row r="9" spans="1:21" x14ac:dyDescent="0.25">
      <c r="A9" s="113">
        <v>5</v>
      </c>
      <c r="B9" s="110">
        <f t="shared" si="0"/>
        <v>6.5</v>
      </c>
      <c r="C9" s="110" t="s">
        <v>60</v>
      </c>
      <c r="D9" s="97">
        <v>3</v>
      </c>
      <c r="E9" s="5">
        <v>3</v>
      </c>
      <c r="F9" s="5"/>
      <c r="G9" s="5"/>
      <c r="H9" s="5">
        <v>1</v>
      </c>
      <c r="I9" s="5"/>
      <c r="J9" s="5"/>
      <c r="K9" s="98"/>
      <c r="L9" s="97"/>
      <c r="M9" s="5"/>
      <c r="N9" s="98">
        <v>-0.5</v>
      </c>
      <c r="O9" s="97">
        <v>32</v>
      </c>
      <c r="P9" s="15">
        <f t="shared" si="1"/>
        <v>3.9076810355354744E-3</v>
      </c>
      <c r="Q9" s="7" t="s">
        <v>4</v>
      </c>
      <c r="R9" s="102"/>
    </row>
    <row r="10" spans="1:21" x14ac:dyDescent="0.25">
      <c r="A10" s="113">
        <v>6</v>
      </c>
      <c r="B10" s="110">
        <f t="shared" si="0"/>
        <v>8.5</v>
      </c>
      <c r="C10" s="110" t="s">
        <v>60</v>
      </c>
      <c r="D10" s="97">
        <v>3</v>
      </c>
      <c r="E10" s="5">
        <v>3</v>
      </c>
      <c r="F10" s="5"/>
      <c r="G10" s="5">
        <v>2</v>
      </c>
      <c r="H10" s="5">
        <v>1</v>
      </c>
      <c r="I10" s="5"/>
      <c r="J10" s="5"/>
      <c r="K10" s="98"/>
      <c r="L10" s="97"/>
      <c r="M10" s="5"/>
      <c r="N10" s="98">
        <v>-0.5</v>
      </c>
      <c r="O10" s="97">
        <v>42</v>
      </c>
      <c r="P10" s="15">
        <f t="shared" si="1"/>
        <v>5.1288313591403099E-3</v>
      </c>
      <c r="Q10" s="7" t="s">
        <v>4</v>
      </c>
      <c r="R10" s="102"/>
    </row>
    <row r="11" spans="1:21" x14ac:dyDescent="0.25">
      <c r="A11" s="113">
        <v>7</v>
      </c>
      <c r="B11" s="110">
        <f t="shared" si="0"/>
        <v>10.5</v>
      </c>
      <c r="C11" s="110" t="s">
        <v>60</v>
      </c>
      <c r="D11" s="97">
        <v>4</v>
      </c>
      <c r="E11" s="5">
        <v>3</v>
      </c>
      <c r="F11" s="5">
        <v>1</v>
      </c>
      <c r="G11" s="5">
        <v>2</v>
      </c>
      <c r="H11" s="5">
        <v>1</v>
      </c>
      <c r="I11" s="5"/>
      <c r="J11" s="5"/>
      <c r="K11" s="98"/>
      <c r="L11" s="97"/>
      <c r="M11" s="5"/>
      <c r="N11" s="98">
        <v>-0.5</v>
      </c>
      <c r="O11" s="97">
        <v>72</v>
      </c>
      <c r="P11" s="15">
        <f t="shared" si="1"/>
        <v>8.7922823299548172E-3</v>
      </c>
      <c r="Q11" s="7" t="s">
        <v>4</v>
      </c>
      <c r="R11" s="102"/>
    </row>
    <row r="12" spans="1:21" x14ac:dyDescent="0.25">
      <c r="A12" s="113">
        <v>8</v>
      </c>
      <c r="B12" s="110">
        <f t="shared" si="0"/>
        <v>10.5</v>
      </c>
      <c r="C12" s="110" t="s">
        <v>60</v>
      </c>
      <c r="D12" s="97">
        <v>4</v>
      </c>
      <c r="E12" s="5">
        <v>3</v>
      </c>
      <c r="F12" s="5">
        <v>1</v>
      </c>
      <c r="G12" s="5">
        <v>2</v>
      </c>
      <c r="H12" s="5">
        <v>1</v>
      </c>
      <c r="I12" s="5"/>
      <c r="J12" s="5"/>
      <c r="K12" s="98"/>
      <c r="L12" s="97"/>
      <c r="M12" s="5"/>
      <c r="N12" s="98">
        <v>-0.5</v>
      </c>
      <c r="O12" s="97">
        <v>93</v>
      </c>
      <c r="P12" s="15">
        <f t="shared" si="1"/>
        <v>1.1356698009524973E-2</v>
      </c>
      <c r="Q12" s="7" t="s">
        <v>4</v>
      </c>
      <c r="R12" s="102"/>
    </row>
    <row r="13" spans="1:21" x14ac:dyDescent="0.25">
      <c r="A13" s="113">
        <v>9</v>
      </c>
      <c r="B13" s="110">
        <f t="shared" si="0"/>
        <v>6.5</v>
      </c>
      <c r="C13" s="110" t="s">
        <v>60</v>
      </c>
      <c r="D13" s="97">
        <v>3</v>
      </c>
      <c r="E13" s="5">
        <v>3</v>
      </c>
      <c r="F13" s="5"/>
      <c r="G13" s="5"/>
      <c r="H13" s="5">
        <v>1</v>
      </c>
      <c r="I13" s="5"/>
      <c r="J13" s="5"/>
      <c r="K13" s="98"/>
      <c r="L13" s="97"/>
      <c r="M13" s="5"/>
      <c r="N13" s="98">
        <v>-0.5</v>
      </c>
      <c r="O13" s="97">
        <v>57</v>
      </c>
      <c r="P13" s="15">
        <f t="shared" si="1"/>
        <v>6.9605568445475635E-3</v>
      </c>
      <c r="Q13" s="7" t="s">
        <v>4</v>
      </c>
      <c r="R13" s="102"/>
    </row>
    <row r="14" spans="1:21" x14ac:dyDescent="0.25">
      <c r="A14" s="113">
        <v>10</v>
      </c>
      <c r="B14" s="110">
        <f t="shared" si="0"/>
        <v>4.5</v>
      </c>
      <c r="C14" s="110" t="s">
        <v>60</v>
      </c>
      <c r="D14" s="97">
        <v>2</v>
      </c>
      <c r="E14" s="5">
        <v>2</v>
      </c>
      <c r="F14" s="5"/>
      <c r="G14" s="5"/>
      <c r="H14" s="5">
        <v>1</v>
      </c>
      <c r="I14" s="5"/>
      <c r="J14" s="5"/>
      <c r="K14" s="98"/>
      <c r="L14" s="97"/>
      <c r="M14" s="5"/>
      <c r="N14" s="98">
        <v>-0.5</v>
      </c>
      <c r="O14" s="97">
        <v>50</v>
      </c>
      <c r="P14" s="15">
        <f t="shared" si="1"/>
        <v>6.1057516180241791E-3</v>
      </c>
      <c r="Q14" s="7" t="s">
        <v>4</v>
      </c>
      <c r="R14" s="102"/>
    </row>
    <row r="15" spans="1:21" x14ac:dyDescent="0.25">
      <c r="A15" s="113">
        <v>11</v>
      </c>
      <c r="B15" s="110">
        <f t="shared" si="0"/>
        <v>4.5</v>
      </c>
      <c r="C15" s="110" t="s">
        <v>60</v>
      </c>
      <c r="D15" s="97">
        <v>2</v>
      </c>
      <c r="E15" s="5">
        <v>2</v>
      </c>
      <c r="F15" s="5"/>
      <c r="G15" s="5"/>
      <c r="H15" s="5">
        <v>1</v>
      </c>
      <c r="I15" s="5"/>
      <c r="J15" s="5"/>
      <c r="K15" s="98"/>
      <c r="L15" s="97"/>
      <c r="M15" s="5"/>
      <c r="N15" s="98">
        <v>-0.5</v>
      </c>
      <c r="O15" s="97">
        <v>103</v>
      </c>
      <c r="P15" s="15">
        <f t="shared" si="1"/>
        <v>1.2577848333129808E-2</v>
      </c>
      <c r="Q15" s="7" t="s">
        <v>4</v>
      </c>
      <c r="R15" s="102"/>
    </row>
    <row r="16" spans="1:21" ht="30.75" customHeight="1" x14ac:dyDescent="0.25">
      <c r="A16" s="113">
        <v>12</v>
      </c>
      <c r="B16" s="110">
        <f t="shared" si="0"/>
        <v>7</v>
      </c>
      <c r="C16" s="110" t="s">
        <v>60</v>
      </c>
      <c r="D16" s="97">
        <v>3</v>
      </c>
      <c r="E16" s="5">
        <v>2</v>
      </c>
      <c r="F16" s="5"/>
      <c r="G16" s="5"/>
      <c r="H16" s="5"/>
      <c r="I16" s="5">
        <v>1</v>
      </c>
      <c r="J16" s="5"/>
      <c r="K16" s="98">
        <v>1</v>
      </c>
      <c r="L16" s="97"/>
      <c r="M16" s="5"/>
      <c r="N16" s="98"/>
      <c r="O16" s="97">
        <v>306</v>
      </c>
      <c r="P16" s="15">
        <f t="shared" si="1"/>
        <v>3.7367199902307975E-2</v>
      </c>
      <c r="Q16" s="7" t="s">
        <v>5</v>
      </c>
      <c r="R16" s="103" t="s">
        <v>70</v>
      </c>
    </row>
    <row r="17" spans="1:18" x14ac:dyDescent="0.25">
      <c r="A17" s="113">
        <v>13</v>
      </c>
      <c r="B17" s="110">
        <f t="shared" si="0"/>
        <v>5.5</v>
      </c>
      <c r="C17" s="110" t="s">
        <v>60</v>
      </c>
      <c r="D17" s="97">
        <v>4</v>
      </c>
      <c r="E17" s="5">
        <v>2</v>
      </c>
      <c r="F17" s="5"/>
      <c r="G17" s="5"/>
      <c r="H17" s="5"/>
      <c r="I17" s="5"/>
      <c r="J17" s="5"/>
      <c r="K17" s="98"/>
      <c r="L17" s="97"/>
      <c r="M17" s="5"/>
      <c r="N17" s="98">
        <v>-0.5</v>
      </c>
      <c r="O17" s="97">
        <v>146</v>
      </c>
      <c r="P17" s="15">
        <f t="shared" si="1"/>
        <v>1.7828794724630601E-2</v>
      </c>
      <c r="Q17" s="7" t="s">
        <v>4</v>
      </c>
      <c r="R17" s="102"/>
    </row>
    <row r="18" spans="1:18" x14ac:dyDescent="0.25">
      <c r="A18" s="113">
        <v>14</v>
      </c>
      <c r="B18" s="109">
        <f t="shared" si="0"/>
        <v>8.5</v>
      </c>
      <c r="C18" s="109"/>
      <c r="D18" s="97">
        <v>4</v>
      </c>
      <c r="E18" s="5">
        <v>2</v>
      </c>
      <c r="F18" s="5">
        <v>1</v>
      </c>
      <c r="G18" s="5">
        <v>2</v>
      </c>
      <c r="H18" s="5"/>
      <c r="I18" s="5"/>
      <c r="J18" s="5"/>
      <c r="K18" s="98"/>
      <c r="L18" s="97"/>
      <c r="M18" s="5"/>
      <c r="N18" s="98">
        <v>-0.5</v>
      </c>
      <c r="O18" s="97">
        <v>19</v>
      </c>
      <c r="P18" s="15">
        <f t="shared" si="1"/>
        <v>2.3201856148491878E-3</v>
      </c>
      <c r="Q18" s="7" t="s">
        <v>4</v>
      </c>
      <c r="R18" s="103" t="s">
        <v>7</v>
      </c>
    </row>
    <row r="19" spans="1:18" ht="30" x14ac:dyDescent="0.25">
      <c r="A19" s="113">
        <v>15</v>
      </c>
      <c r="B19" s="110">
        <f t="shared" si="0"/>
        <v>10.5</v>
      </c>
      <c r="C19" s="110" t="s">
        <v>60</v>
      </c>
      <c r="D19" s="97">
        <v>4</v>
      </c>
      <c r="E19" s="5">
        <v>2</v>
      </c>
      <c r="F19" s="5">
        <v>1</v>
      </c>
      <c r="G19" s="5">
        <v>2</v>
      </c>
      <c r="H19" s="5">
        <v>1</v>
      </c>
      <c r="I19" s="5"/>
      <c r="J19" s="5"/>
      <c r="K19" s="98">
        <v>1</v>
      </c>
      <c r="L19" s="97"/>
      <c r="M19" s="5"/>
      <c r="N19" s="98">
        <v>-0.5</v>
      </c>
      <c r="O19" s="97">
        <v>180</v>
      </c>
      <c r="P19" s="15">
        <f t="shared" si="1"/>
        <v>2.1980705824887044E-2</v>
      </c>
      <c r="Q19" s="7" t="s">
        <v>4</v>
      </c>
      <c r="R19" s="103" t="s">
        <v>72</v>
      </c>
    </row>
    <row r="20" spans="1:18" x14ac:dyDescent="0.25">
      <c r="A20" s="113">
        <v>16</v>
      </c>
      <c r="B20" s="110">
        <f t="shared" si="0"/>
        <v>8.5</v>
      </c>
      <c r="C20" s="110" t="s">
        <v>60</v>
      </c>
      <c r="D20" s="97">
        <v>4</v>
      </c>
      <c r="E20" s="5">
        <v>1</v>
      </c>
      <c r="F20" s="5">
        <v>1</v>
      </c>
      <c r="G20" s="5">
        <v>2</v>
      </c>
      <c r="H20" s="5">
        <v>1</v>
      </c>
      <c r="I20" s="5"/>
      <c r="J20" s="5"/>
      <c r="K20" s="98"/>
      <c r="L20" s="97"/>
      <c r="M20" s="5"/>
      <c r="N20" s="98">
        <v>-0.5</v>
      </c>
      <c r="O20" s="97">
        <v>97</v>
      </c>
      <c r="P20" s="15">
        <f t="shared" si="1"/>
        <v>1.1845158138966907E-2</v>
      </c>
      <c r="Q20" s="7" t="s">
        <v>4</v>
      </c>
      <c r="R20" s="102"/>
    </row>
    <row r="21" spans="1:18" x14ac:dyDescent="0.25">
      <c r="A21" s="113">
        <v>17</v>
      </c>
      <c r="B21" s="110">
        <f t="shared" si="0"/>
        <v>6.5</v>
      </c>
      <c r="C21" s="110" t="s">
        <v>60</v>
      </c>
      <c r="D21" s="97">
        <v>4</v>
      </c>
      <c r="E21" s="5">
        <v>1</v>
      </c>
      <c r="F21" s="5">
        <v>1</v>
      </c>
      <c r="G21" s="5"/>
      <c r="H21" s="5">
        <v>1</v>
      </c>
      <c r="I21" s="5"/>
      <c r="J21" s="5"/>
      <c r="K21" s="98"/>
      <c r="L21" s="97"/>
      <c r="M21" s="5"/>
      <c r="N21" s="98">
        <v>-0.5</v>
      </c>
      <c r="O21" s="97">
        <v>35</v>
      </c>
      <c r="P21" s="15">
        <f t="shared" si="1"/>
        <v>4.2740261326169255E-3</v>
      </c>
      <c r="Q21" s="7" t="s">
        <v>4</v>
      </c>
      <c r="R21" s="102"/>
    </row>
    <row r="22" spans="1:18" x14ac:dyDescent="0.25">
      <c r="A22" s="113">
        <v>18</v>
      </c>
      <c r="B22" s="116">
        <f t="shared" si="0"/>
        <v>1.5</v>
      </c>
      <c r="C22" s="109"/>
      <c r="D22" s="97">
        <v>1</v>
      </c>
      <c r="E22" s="5">
        <v>1</v>
      </c>
      <c r="F22" s="5"/>
      <c r="G22" s="5"/>
      <c r="H22" s="5"/>
      <c r="I22" s="5"/>
      <c r="J22" s="5"/>
      <c r="K22" s="98"/>
      <c r="L22" s="97"/>
      <c r="M22" s="5"/>
      <c r="N22" s="98">
        <v>-0.5</v>
      </c>
      <c r="O22" s="97">
        <v>22</v>
      </c>
      <c r="P22" s="15">
        <f t="shared" si="1"/>
        <v>2.6865307119306385E-3</v>
      </c>
      <c r="Q22" s="7" t="s">
        <v>4</v>
      </c>
      <c r="R22" s="103" t="s">
        <v>91</v>
      </c>
    </row>
    <row r="23" spans="1:18" x14ac:dyDescent="0.25">
      <c r="A23" s="113">
        <v>19</v>
      </c>
      <c r="B23" s="109">
        <f t="shared" si="0"/>
        <v>4.5</v>
      </c>
      <c r="C23" s="109"/>
      <c r="D23" s="97">
        <v>1</v>
      </c>
      <c r="E23" s="5">
        <v>1</v>
      </c>
      <c r="F23" s="5">
        <v>1</v>
      </c>
      <c r="G23" s="5">
        <v>2</v>
      </c>
      <c r="H23" s="5"/>
      <c r="I23" s="5"/>
      <c r="J23" s="5"/>
      <c r="K23" s="98"/>
      <c r="L23" s="97"/>
      <c r="M23" s="5"/>
      <c r="N23" s="98">
        <v>-0.5</v>
      </c>
      <c r="O23" s="97">
        <v>46</v>
      </c>
      <c r="P23" s="15">
        <f t="shared" si="1"/>
        <v>5.6172914885822441E-3</v>
      </c>
      <c r="Q23" s="24" t="s">
        <v>4</v>
      </c>
      <c r="R23" s="103" t="s">
        <v>91</v>
      </c>
    </row>
    <row r="24" spans="1:18" x14ac:dyDescent="0.25">
      <c r="A24" s="113">
        <v>20</v>
      </c>
      <c r="B24" s="116">
        <f t="shared" si="0"/>
        <v>2</v>
      </c>
      <c r="C24" s="109"/>
      <c r="D24" s="97">
        <v>1</v>
      </c>
      <c r="E24" s="5">
        <v>1</v>
      </c>
      <c r="F24" s="5"/>
      <c r="G24" s="5"/>
      <c r="H24" s="5"/>
      <c r="I24" s="5"/>
      <c r="J24" s="5"/>
      <c r="K24" s="98"/>
      <c r="L24" s="97"/>
      <c r="M24" s="5"/>
      <c r="N24" s="98"/>
      <c r="O24" s="97">
        <v>21</v>
      </c>
      <c r="P24" s="15">
        <f t="shared" si="1"/>
        <v>2.5644156795701549E-3</v>
      </c>
      <c r="Q24" s="7" t="s">
        <v>4</v>
      </c>
      <c r="R24" s="103" t="s">
        <v>8</v>
      </c>
    </row>
    <row r="25" spans="1:18" ht="30" x14ac:dyDescent="0.25">
      <c r="A25" s="113">
        <v>21</v>
      </c>
      <c r="B25" s="116">
        <f t="shared" si="0"/>
        <v>1.5</v>
      </c>
      <c r="C25" s="109"/>
      <c r="D25" s="97">
        <v>1</v>
      </c>
      <c r="E25" s="5">
        <v>1</v>
      </c>
      <c r="F25" s="5"/>
      <c r="G25" s="5"/>
      <c r="H25" s="5"/>
      <c r="I25" s="5"/>
      <c r="J25" s="5"/>
      <c r="K25" s="98"/>
      <c r="L25" s="97"/>
      <c r="M25" s="5"/>
      <c r="N25" s="98">
        <v>-0.5</v>
      </c>
      <c r="O25" s="97">
        <v>57</v>
      </c>
      <c r="P25" s="15">
        <f t="shared" si="1"/>
        <v>6.9605568445475635E-3</v>
      </c>
      <c r="Q25" s="7" t="s">
        <v>4</v>
      </c>
      <c r="R25" s="103" t="s">
        <v>69</v>
      </c>
    </row>
    <row r="26" spans="1:18" x14ac:dyDescent="0.25">
      <c r="A26" s="113">
        <v>22</v>
      </c>
      <c r="B26" s="116">
        <f t="shared" si="0"/>
        <v>0</v>
      </c>
      <c r="C26" s="111"/>
      <c r="D26" s="97">
        <v>1</v>
      </c>
      <c r="E26" s="5">
        <v>1</v>
      </c>
      <c r="F26" s="5"/>
      <c r="G26" s="5"/>
      <c r="H26" s="5"/>
      <c r="I26" s="5"/>
      <c r="J26" s="5"/>
      <c r="K26" s="98"/>
      <c r="L26" s="97">
        <v>-2</v>
      </c>
      <c r="M26" s="5"/>
      <c r="N26" s="98"/>
      <c r="O26" s="97">
        <v>77</v>
      </c>
      <c r="P26" s="87">
        <f t="shared" si="1"/>
        <v>9.4028574917572345E-3</v>
      </c>
      <c r="Q26" s="24" t="s">
        <v>4</v>
      </c>
      <c r="R26" s="103" t="s">
        <v>85</v>
      </c>
    </row>
    <row r="27" spans="1:18" ht="45" x14ac:dyDescent="0.25">
      <c r="A27" s="114">
        <v>23</v>
      </c>
      <c r="B27" s="116">
        <f t="shared" si="0"/>
        <v>1</v>
      </c>
      <c r="C27" s="111"/>
      <c r="D27" s="97">
        <v>1</v>
      </c>
      <c r="E27" s="5">
        <v>1</v>
      </c>
      <c r="F27" s="5"/>
      <c r="G27" s="5"/>
      <c r="H27" s="5">
        <v>1</v>
      </c>
      <c r="I27" s="5"/>
      <c r="J27" s="5"/>
      <c r="K27" s="98"/>
      <c r="L27" s="97">
        <v>-2</v>
      </c>
      <c r="M27" s="5"/>
      <c r="N27" s="98"/>
      <c r="O27" s="97">
        <v>79</v>
      </c>
      <c r="P27" s="15">
        <f t="shared" si="1"/>
        <v>9.6470875564782024E-3</v>
      </c>
      <c r="Q27" s="24" t="s">
        <v>5</v>
      </c>
      <c r="R27" s="103" t="s">
        <v>89</v>
      </c>
    </row>
    <row r="28" spans="1:18" ht="30" x14ac:dyDescent="0.25">
      <c r="A28" s="114" t="s">
        <v>86</v>
      </c>
      <c r="B28" s="116">
        <f t="shared" si="0"/>
        <v>0</v>
      </c>
      <c r="C28" s="111"/>
      <c r="D28" s="97">
        <v>1</v>
      </c>
      <c r="E28" s="5">
        <v>1</v>
      </c>
      <c r="F28" s="5"/>
      <c r="G28" s="5"/>
      <c r="H28" s="5"/>
      <c r="I28" s="5"/>
      <c r="J28" s="5"/>
      <c r="K28" s="98"/>
      <c r="L28" s="97">
        <v>-2</v>
      </c>
      <c r="M28" s="5"/>
      <c r="N28" s="98"/>
      <c r="O28" s="97">
        <v>6</v>
      </c>
      <c r="P28" s="87">
        <f t="shared" si="1"/>
        <v>7.326901941629015E-4</v>
      </c>
      <c r="Q28" s="24" t="s">
        <v>5</v>
      </c>
      <c r="R28" s="104" t="s">
        <v>87</v>
      </c>
    </row>
    <row r="29" spans="1:18" ht="32.25" customHeight="1" x14ac:dyDescent="0.25">
      <c r="A29" s="114">
        <v>24</v>
      </c>
      <c r="B29" s="109">
        <f t="shared" si="0"/>
        <v>7</v>
      </c>
      <c r="C29" s="111"/>
      <c r="D29" s="97">
        <v>1</v>
      </c>
      <c r="E29" s="5">
        <v>1</v>
      </c>
      <c r="F29" s="5">
        <v>1</v>
      </c>
      <c r="G29" s="5">
        <v>2</v>
      </c>
      <c r="H29" s="5"/>
      <c r="I29" s="5">
        <v>1</v>
      </c>
      <c r="J29" s="5"/>
      <c r="K29" s="98">
        <v>1</v>
      </c>
      <c r="L29" s="97"/>
      <c r="M29" s="5"/>
      <c r="N29" s="98"/>
      <c r="O29" s="97">
        <v>277</v>
      </c>
      <c r="P29" s="15">
        <f t="shared" si="1"/>
        <v>3.3825863963853953E-2</v>
      </c>
      <c r="Q29" s="24" t="s">
        <v>5</v>
      </c>
      <c r="R29" s="103" t="s">
        <v>90</v>
      </c>
    </row>
    <row r="30" spans="1:18" ht="30" x14ac:dyDescent="0.25">
      <c r="A30" s="114">
        <v>25</v>
      </c>
      <c r="B30" s="116">
        <f t="shared" si="0"/>
        <v>2</v>
      </c>
      <c r="C30" s="111"/>
      <c r="D30" s="97">
        <v>1</v>
      </c>
      <c r="E30" s="5">
        <v>1</v>
      </c>
      <c r="F30" s="5"/>
      <c r="G30" s="5"/>
      <c r="H30" s="5"/>
      <c r="I30" s="5"/>
      <c r="J30" s="5"/>
      <c r="K30" s="98"/>
      <c r="L30" s="97"/>
      <c r="M30" s="5"/>
      <c r="N30" s="98"/>
      <c r="O30" s="97">
        <v>13</v>
      </c>
      <c r="P30" s="44">
        <f t="shared" si="1"/>
        <v>1.5874954206862866E-3</v>
      </c>
      <c r="Q30" s="24" t="s">
        <v>5</v>
      </c>
      <c r="R30" s="103" t="s">
        <v>10</v>
      </c>
    </row>
    <row r="31" spans="1:18" x14ac:dyDescent="0.25">
      <c r="A31" s="114">
        <v>26</v>
      </c>
      <c r="B31" s="116">
        <f t="shared" si="0"/>
        <v>1</v>
      </c>
      <c r="C31" s="111"/>
      <c r="D31" s="97">
        <v>2</v>
      </c>
      <c r="E31" s="5">
        <v>1</v>
      </c>
      <c r="F31" s="5"/>
      <c r="G31" s="5"/>
      <c r="H31" s="5"/>
      <c r="I31" s="5"/>
      <c r="J31" s="5"/>
      <c r="K31" s="98"/>
      <c r="L31" s="97">
        <v>-2</v>
      </c>
      <c r="M31" s="5"/>
      <c r="N31" s="98"/>
      <c r="O31" s="97">
        <v>23</v>
      </c>
      <c r="P31" s="87">
        <f t="shared" si="1"/>
        <v>2.808645744291122E-3</v>
      </c>
      <c r="Q31" s="24" t="s">
        <v>4</v>
      </c>
      <c r="R31" s="103" t="s">
        <v>29</v>
      </c>
    </row>
    <row r="32" spans="1:18" x14ac:dyDescent="0.25">
      <c r="A32" s="114">
        <v>27</v>
      </c>
      <c r="B32" s="116">
        <f t="shared" si="0"/>
        <v>1</v>
      </c>
      <c r="C32" s="111"/>
      <c r="D32" s="97">
        <v>2</v>
      </c>
      <c r="E32" s="5">
        <v>1</v>
      </c>
      <c r="F32" s="5"/>
      <c r="G32" s="5"/>
      <c r="H32" s="5"/>
      <c r="I32" s="5"/>
      <c r="J32" s="5"/>
      <c r="K32" s="98"/>
      <c r="L32" s="97">
        <v>-2</v>
      </c>
      <c r="M32" s="5"/>
      <c r="N32" s="98"/>
      <c r="O32" s="97">
        <v>10</v>
      </c>
      <c r="P32" s="87">
        <f t="shared" si="1"/>
        <v>1.2211503236048357E-3</v>
      </c>
      <c r="Q32" s="24" t="s">
        <v>4</v>
      </c>
      <c r="R32" s="103" t="s">
        <v>28</v>
      </c>
    </row>
    <row r="33" spans="1:19" x14ac:dyDescent="0.25">
      <c r="A33" s="114">
        <v>28</v>
      </c>
      <c r="B33" s="116">
        <f t="shared" si="0"/>
        <v>0</v>
      </c>
      <c r="C33" s="111"/>
      <c r="D33" s="97">
        <v>1</v>
      </c>
      <c r="E33" s="5">
        <v>1</v>
      </c>
      <c r="F33" s="5"/>
      <c r="G33" s="5"/>
      <c r="H33" s="5"/>
      <c r="I33" s="5"/>
      <c r="J33" s="5"/>
      <c r="K33" s="98"/>
      <c r="L33" s="97">
        <v>-2</v>
      </c>
      <c r="M33" s="5"/>
      <c r="N33" s="98"/>
      <c r="O33" s="97">
        <v>43</v>
      </c>
      <c r="P33" s="87">
        <f t="shared" si="1"/>
        <v>5.2509463915007938E-3</v>
      </c>
      <c r="Q33" s="24" t="s">
        <v>4</v>
      </c>
      <c r="R33" s="103" t="s">
        <v>30</v>
      </c>
    </row>
    <row r="34" spans="1:19" x14ac:dyDescent="0.25">
      <c r="A34" s="114">
        <v>29</v>
      </c>
      <c r="B34" s="116">
        <f t="shared" si="0"/>
        <v>2</v>
      </c>
      <c r="C34" s="109"/>
      <c r="D34" s="97">
        <v>1</v>
      </c>
      <c r="E34" s="5">
        <v>2</v>
      </c>
      <c r="F34" s="5"/>
      <c r="G34" s="5"/>
      <c r="H34" s="5"/>
      <c r="I34" s="5"/>
      <c r="J34" s="5"/>
      <c r="K34" s="98"/>
      <c r="L34" s="97"/>
      <c r="M34" s="5">
        <v>-1</v>
      </c>
      <c r="N34" s="98"/>
      <c r="O34" s="97">
        <v>5</v>
      </c>
      <c r="P34" s="15">
        <f t="shared" si="1"/>
        <v>6.1057516180241785E-4</v>
      </c>
      <c r="Q34" s="7" t="s">
        <v>4</v>
      </c>
      <c r="R34" s="103" t="s">
        <v>76</v>
      </c>
    </row>
    <row r="35" spans="1:19" x14ac:dyDescent="0.25">
      <c r="A35" s="114">
        <v>30</v>
      </c>
      <c r="B35" s="116">
        <f t="shared" si="0"/>
        <v>1</v>
      </c>
      <c r="C35" s="109"/>
      <c r="D35" s="97">
        <v>1</v>
      </c>
      <c r="E35" s="5">
        <v>1</v>
      </c>
      <c r="F35" s="5"/>
      <c r="G35" s="5"/>
      <c r="H35" s="5"/>
      <c r="I35" s="5"/>
      <c r="J35" s="5"/>
      <c r="K35" s="98"/>
      <c r="L35" s="97"/>
      <c r="M35" s="5">
        <v>-1</v>
      </c>
      <c r="N35" s="98"/>
      <c r="O35" s="97">
        <v>7.8</v>
      </c>
      <c r="P35" s="15">
        <f t="shared" si="1"/>
        <v>9.5249725241177189E-4</v>
      </c>
      <c r="Q35" s="7" t="s">
        <v>4</v>
      </c>
      <c r="R35" s="103" t="s">
        <v>77</v>
      </c>
    </row>
    <row r="36" spans="1:19" ht="30.75" thickBot="1" x14ac:dyDescent="0.3">
      <c r="A36" s="115">
        <v>31</v>
      </c>
      <c r="B36" s="117">
        <f t="shared" si="0"/>
        <v>1</v>
      </c>
      <c r="C36" s="112"/>
      <c r="D36" s="99">
        <v>1</v>
      </c>
      <c r="E36" s="100">
        <v>1</v>
      </c>
      <c r="F36" s="100"/>
      <c r="G36" s="100"/>
      <c r="H36" s="100"/>
      <c r="I36" s="100"/>
      <c r="J36" s="100"/>
      <c r="K36" s="101"/>
      <c r="L36" s="99"/>
      <c r="M36" s="100">
        <v>-1</v>
      </c>
      <c r="N36" s="101"/>
      <c r="O36" s="99">
        <v>13</v>
      </c>
      <c r="P36" s="105">
        <f t="shared" si="1"/>
        <v>1.5874954206862866E-3</v>
      </c>
      <c r="Q36" s="106" t="s">
        <v>4</v>
      </c>
      <c r="R36" s="107" t="s">
        <v>88</v>
      </c>
    </row>
    <row r="37" spans="1:19" x14ac:dyDescent="0.25">
      <c r="A37" s="40"/>
      <c r="B37" s="41"/>
      <c r="C37" s="41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2"/>
      <c r="Q37" s="43"/>
      <c r="R37" s="43"/>
    </row>
    <row r="38" spans="1:19" ht="15.75" thickBot="1" x14ac:dyDescent="0.3">
      <c r="A38" s="40"/>
      <c r="B38" s="41"/>
      <c r="C38" s="41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2"/>
      <c r="Q38" s="43"/>
      <c r="R38" s="43"/>
    </row>
    <row r="39" spans="1:19" ht="14.25" customHeight="1" x14ac:dyDescent="0.25">
      <c r="A39" s="133"/>
      <c r="B39" s="133"/>
      <c r="C39" s="41"/>
      <c r="D39" s="40"/>
      <c r="E39" s="40"/>
      <c r="F39" s="134" t="s">
        <v>66</v>
      </c>
      <c r="G39" s="135"/>
      <c r="H39" s="63"/>
      <c r="I39" s="64"/>
      <c r="J39" s="64"/>
      <c r="K39" s="64"/>
      <c r="L39" s="64"/>
      <c r="M39" s="64"/>
      <c r="N39" s="64"/>
      <c r="O39" s="63">
        <v>8189</v>
      </c>
      <c r="P39" s="65">
        <v>1</v>
      </c>
      <c r="Q39" s="43"/>
      <c r="R39" s="43"/>
    </row>
    <row r="40" spans="1:19" ht="18" customHeight="1" thickBot="1" x14ac:dyDescent="0.3">
      <c r="B40" s="26"/>
      <c r="C40" s="26"/>
      <c r="D40" s="46"/>
      <c r="E40" s="46"/>
      <c r="F40" s="136" t="s">
        <v>67</v>
      </c>
      <c r="G40" s="137"/>
      <c r="H40" s="66"/>
      <c r="I40" s="67"/>
      <c r="J40" s="67"/>
      <c r="K40" s="67"/>
      <c r="L40" s="67"/>
      <c r="M40" s="67"/>
      <c r="N40" s="67"/>
      <c r="O40" s="68">
        <v>53</v>
      </c>
      <c r="P40" s="69">
        <v>6.4700000000000001E-3</v>
      </c>
      <c r="Q40" s="46"/>
      <c r="R40" s="46"/>
    </row>
    <row r="41" spans="1:19" ht="18" customHeight="1" thickBot="1" x14ac:dyDescent="0.3">
      <c r="B41" s="26"/>
      <c r="C41" s="26"/>
      <c r="D41" s="46"/>
      <c r="E41" s="46"/>
      <c r="F41" s="50"/>
      <c r="G41" s="50"/>
      <c r="H41" s="51"/>
      <c r="I41" s="52"/>
      <c r="J41" s="52"/>
      <c r="K41" s="52"/>
      <c r="L41" s="52"/>
      <c r="M41" s="52"/>
      <c r="N41" s="52"/>
      <c r="O41" s="53"/>
      <c r="P41" s="54"/>
      <c r="Q41" s="46"/>
      <c r="R41" s="46"/>
    </row>
    <row r="42" spans="1:19" ht="18" customHeight="1" thickBot="1" x14ac:dyDescent="0.3">
      <c r="B42" s="26"/>
      <c r="C42" s="45"/>
      <c r="D42" s="46"/>
      <c r="E42" s="46"/>
      <c r="F42" s="77" t="s">
        <v>71</v>
      </c>
      <c r="G42" s="78"/>
      <c r="H42" s="79"/>
      <c r="I42" s="80"/>
      <c r="J42" s="80"/>
      <c r="K42" s="80"/>
      <c r="L42" s="80"/>
      <c r="M42" s="80"/>
      <c r="N42" s="80"/>
      <c r="O42" s="81">
        <v>205</v>
      </c>
      <c r="P42" s="82">
        <v>2.5000000000000001E-2</v>
      </c>
      <c r="Q42" s="46"/>
      <c r="R42" s="46"/>
      <c r="S42" s="47"/>
    </row>
    <row r="43" spans="1:19" ht="18" customHeight="1" thickBot="1" x14ac:dyDescent="0.3">
      <c r="B43" s="26"/>
      <c r="C43" s="26"/>
      <c r="D43" s="46"/>
      <c r="E43" s="46"/>
      <c r="F43" s="55"/>
      <c r="G43" s="55"/>
      <c r="H43" s="56"/>
      <c r="I43" s="46"/>
      <c r="J43" s="46"/>
      <c r="K43" s="46"/>
      <c r="L43" s="46"/>
      <c r="M43" s="46"/>
      <c r="N43" s="46"/>
      <c r="O43" s="57"/>
      <c r="P43" s="58"/>
      <c r="Q43" s="46"/>
      <c r="R43" s="46"/>
    </row>
    <row r="44" spans="1:19" ht="15" customHeight="1" x14ac:dyDescent="0.25">
      <c r="D44" s="46"/>
      <c r="E44" s="46"/>
      <c r="F44" s="83" t="s">
        <v>68</v>
      </c>
      <c r="G44" s="84"/>
      <c r="H44" s="84"/>
      <c r="I44" s="85"/>
      <c r="J44" s="85"/>
      <c r="K44" s="85"/>
      <c r="L44" s="85"/>
      <c r="M44" s="85"/>
      <c r="N44" s="85"/>
      <c r="O44" s="84">
        <v>159</v>
      </c>
      <c r="P44" s="86">
        <f>P26+P28+P31+P32+P33</f>
        <v>1.941629014531689E-2</v>
      </c>
      <c r="Q44" s="48"/>
      <c r="R44" s="46"/>
    </row>
    <row r="45" spans="1:19" ht="15.75" thickBot="1" x14ac:dyDescent="0.3">
      <c r="D45" s="46"/>
      <c r="E45" s="46"/>
      <c r="F45" s="59" t="s">
        <v>63</v>
      </c>
      <c r="G45" s="60"/>
      <c r="H45" s="60"/>
      <c r="I45" s="61"/>
      <c r="J45" s="61"/>
      <c r="K45" s="61"/>
      <c r="L45" s="61"/>
      <c r="M45" s="61"/>
      <c r="N45" s="61"/>
      <c r="O45" s="60">
        <f>O44+O40</f>
        <v>212</v>
      </c>
      <c r="P45" s="62">
        <f>P44+P40</f>
        <v>2.588629014531689E-2</v>
      </c>
      <c r="Q45" s="49"/>
      <c r="R45" s="46"/>
    </row>
    <row r="46" spans="1:19" x14ac:dyDescent="0.25">
      <c r="D46" s="46"/>
      <c r="E46" s="46"/>
    </row>
    <row r="47" spans="1:19" hidden="1" x14ac:dyDescent="0.25">
      <c r="E47" s="19" t="s">
        <v>23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0">
        <f>P25+P23+P22+P21+P20+P19+P18+P17+P15+P14+P13+P12+P11+P10+P9+P8+P6+P7+P5</f>
        <v>0.14226401269996336</v>
      </c>
    </row>
    <row r="48" spans="1:19" ht="28.5" hidden="1" customHeight="1" x14ac:dyDescent="0.25">
      <c r="B48" s="122" t="s">
        <v>32</v>
      </c>
      <c r="C48" s="122"/>
      <c r="D48" s="122"/>
      <c r="E48" s="122"/>
      <c r="F48" s="122"/>
      <c r="G48" s="118"/>
      <c r="H48" s="118"/>
      <c r="I48" s="118"/>
      <c r="J48" s="118"/>
      <c r="K48" s="118"/>
      <c r="L48" s="118"/>
      <c r="M48" s="118"/>
      <c r="N48" s="118"/>
      <c r="O48" s="31"/>
      <c r="P48" s="21">
        <f>P47/500*200</f>
        <v>5.6905605079985343E-2</v>
      </c>
      <c r="Q48" t="s">
        <v>24</v>
      </c>
    </row>
    <row r="49" spans="1:16" hidden="1" x14ac:dyDescent="0.25"/>
    <row r="50" spans="1:16" hidden="1" x14ac:dyDescent="0.25">
      <c r="A50" t="s">
        <v>36</v>
      </c>
      <c r="P50" s="30">
        <v>2.5000000000000001E-2</v>
      </c>
    </row>
    <row r="51" spans="1:16" hidden="1" x14ac:dyDescent="0.25"/>
    <row r="52" spans="1:16" hidden="1" x14ac:dyDescent="0.25">
      <c r="A52" t="s">
        <v>57</v>
      </c>
    </row>
    <row r="53" spans="1:16" hidden="1" x14ac:dyDescent="0.25">
      <c r="B53" t="s">
        <v>50</v>
      </c>
    </row>
    <row r="54" spans="1:16" hidden="1" x14ac:dyDescent="0.25">
      <c r="B54" t="s">
        <v>51</v>
      </c>
    </row>
    <row r="55" spans="1:16" hidden="1" x14ac:dyDescent="0.25">
      <c r="B55" t="s">
        <v>52</v>
      </c>
    </row>
    <row r="56" spans="1:16" hidden="1" x14ac:dyDescent="0.25">
      <c r="B56" t="s">
        <v>53</v>
      </c>
    </row>
    <row r="57" spans="1:16" hidden="1" x14ac:dyDescent="0.25">
      <c r="B57" t="s">
        <v>54</v>
      </c>
    </row>
    <row r="58" spans="1:16" hidden="1" x14ac:dyDescent="0.25">
      <c r="B58" t="s">
        <v>55</v>
      </c>
    </row>
    <row r="59" spans="1:16" hidden="1" x14ac:dyDescent="0.25">
      <c r="B59" t="s">
        <v>56</v>
      </c>
    </row>
  </sheetData>
  <mergeCells count="6">
    <mergeCell ref="B48:F48"/>
    <mergeCell ref="D3:K3"/>
    <mergeCell ref="L3:N3"/>
    <mergeCell ref="A39:B39"/>
    <mergeCell ref="F39:G39"/>
    <mergeCell ref="F40:G40"/>
  </mergeCells>
  <pageMargins left="0.7" right="0.7" top="0.78740157499999996" bottom="0.78740157499999996" header="0.3" footer="0.3"/>
  <pageSetup paperSize="8" scale="78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6AFEC-2A2A-4C14-AAB3-C7F2E29F8ED3}">
  <sheetPr>
    <pageSetUpPr fitToPage="1"/>
  </sheetPr>
  <dimension ref="A1:U59"/>
  <sheetViews>
    <sheetView tabSelected="1" topLeftCell="A16" zoomScaleNormal="100" workbookViewId="0">
      <selection activeCell="W32" sqref="W32"/>
    </sheetView>
  </sheetViews>
  <sheetFormatPr baseColWidth="10" defaultRowHeight="15" x14ac:dyDescent="0.25"/>
  <cols>
    <col min="1" max="1" width="6.140625" customWidth="1"/>
    <col min="3" max="3" width="12.140625" customWidth="1"/>
    <col min="6" max="6" width="14.28515625" customWidth="1"/>
    <col min="7" max="7" width="13.5703125" customWidth="1"/>
    <col min="8" max="9" width="14.42578125" customWidth="1"/>
    <col min="10" max="10" width="13.5703125" customWidth="1"/>
    <col min="11" max="11" width="13.7109375" customWidth="1"/>
    <col min="13" max="14" width="12.7109375" customWidth="1"/>
    <col min="16" max="16" width="13" customWidth="1"/>
    <col min="18" max="18" width="37.140625" customWidth="1"/>
    <col min="19" max="19" width="11.42578125" style="32"/>
    <col min="20" max="20" width="26.85546875" customWidth="1"/>
  </cols>
  <sheetData>
    <row r="1" spans="1:21" x14ac:dyDescent="0.25">
      <c r="R1" s="119" t="s">
        <v>92</v>
      </c>
    </row>
    <row r="2" spans="1:21" ht="15.75" thickBot="1" x14ac:dyDescent="0.3"/>
    <row r="3" spans="1:21" ht="30.75" thickBot="1" x14ac:dyDescent="0.3">
      <c r="A3" s="71"/>
      <c r="B3" s="72"/>
      <c r="C3" s="73" t="s">
        <v>58</v>
      </c>
      <c r="D3" s="127" t="s">
        <v>38</v>
      </c>
      <c r="E3" s="128"/>
      <c r="F3" s="128"/>
      <c r="G3" s="128"/>
      <c r="H3" s="128"/>
      <c r="I3" s="128"/>
      <c r="J3" s="128"/>
      <c r="K3" s="129"/>
      <c r="L3" s="130" t="s">
        <v>39</v>
      </c>
      <c r="M3" s="131"/>
      <c r="N3" s="132"/>
      <c r="O3" s="74"/>
      <c r="P3" s="75"/>
      <c r="Q3" s="75"/>
      <c r="R3" s="76"/>
    </row>
    <row r="4" spans="1:21" ht="105" x14ac:dyDescent="0.25">
      <c r="A4" s="108" t="s">
        <v>78</v>
      </c>
      <c r="B4" s="108" t="s">
        <v>79</v>
      </c>
      <c r="C4" s="108" t="s">
        <v>80</v>
      </c>
      <c r="D4" s="94" t="s">
        <v>35</v>
      </c>
      <c r="E4" s="95" t="s">
        <v>82</v>
      </c>
      <c r="F4" s="95" t="s">
        <v>73</v>
      </c>
      <c r="G4" s="95" t="s">
        <v>47</v>
      </c>
      <c r="H4" s="95" t="s">
        <v>41</v>
      </c>
      <c r="I4" s="95" t="s">
        <v>42</v>
      </c>
      <c r="J4" s="95" t="s">
        <v>81</v>
      </c>
      <c r="K4" s="96" t="s">
        <v>43</v>
      </c>
      <c r="L4" s="94" t="s">
        <v>74</v>
      </c>
      <c r="M4" s="95" t="s">
        <v>75</v>
      </c>
      <c r="N4" s="96" t="s">
        <v>62</v>
      </c>
      <c r="O4" s="94" t="s">
        <v>2</v>
      </c>
      <c r="P4" s="95" t="s">
        <v>16</v>
      </c>
      <c r="Q4" s="95" t="s">
        <v>11</v>
      </c>
      <c r="R4" s="96" t="s">
        <v>3</v>
      </c>
      <c r="T4" s="2"/>
    </row>
    <row r="5" spans="1:21" ht="15.75" x14ac:dyDescent="0.25">
      <c r="A5" s="113">
        <v>1</v>
      </c>
      <c r="B5" s="109">
        <f>D5+E5+F5+G5+H5+I5+L5+K5+M5+J5+N5</f>
        <v>4.5</v>
      </c>
      <c r="C5" s="109"/>
      <c r="D5" s="97">
        <v>2</v>
      </c>
      <c r="E5" s="5">
        <v>2</v>
      </c>
      <c r="F5" s="5"/>
      <c r="G5" s="5"/>
      <c r="H5" s="5">
        <v>1</v>
      </c>
      <c r="I5" s="5"/>
      <c r="J5" s="5"/>
      <c r="K5" s="98"/>
      <c r="L5" s="97"/>
      <c r="M5" s="5"/>
      <c r="N5" s="98">
        <v>-0.5</v>
      </c>
      <c r="O5" s="97">
        <v>25</v>
      </c>
      <c r="P5" s="15">
        <f>O5/$O$39</f>
        <v>3.0528758090120896E-3</v>
      </c>
      <c r="Q5" s="7" t="s">
        <v>4</v>
      </c>
      <c r="R5" s="102"/>
      <c r="T5" s="1"/>
    </row>
    <row r="6" spans="1:21" x14ac:dyDescent="0.25">
      <c r="A6" s="113">
        <v>2</v>
      </c>
      <c r="B6" s="109">
        <f t="shared" ref="B6:B36" si="0">D6+E6+F6+G6+H6+I6+L6+K6+M6+J6+N6</f>
        <v>7.5</v>
      </c>
      <c r="C6" s="109"/>
      <c r="D6" s="97">
        <v>3</v>
      </c>
      <c r="E6" s="5">
        <v>2</v>
      </c>
      <c r="F6" s="5"/>
      <c r="G6" s="5">
        <v>2</v>
      </c>
      <c r="H6" s="5">
        <v>1</v>
      </c>
      <c r="I6" s="5"/>
      <c r="J6" s="5"/>
      <c r="K6" s="98"/>
      <c r="L6" s="97"/>
      <c r="M6" s="5"/>
      <c r="N6" s="98">
        <v>-0.5</v>
      </c>
      <c r="O6" s="97">
        <v>58</v>
      </c>
      <c r="P6" s="15">
        <f t="shared" ref="P6:P36" si="1">O6/$O$39</f>
        <v>7.0826718769080475E-3</v>
      </c>
      <c r="Q6" s="7" t="s">
        <v>4</v>
      </c>
      <c r="R6" s="102"/>
    </row>
    <row r="7" spans="1:21" x14ac:dyDescent="0.25">
      <c r="A7" s="113">
        <v>3</v>
      </c>
      <c r="B7" s="109">
        <f t="shared" si="0"/>
        <v>4.5</v>
      </c>
      <c r="C7" s="109"/>
      <c r="D7" s="97">
        <v>2</v>
      </c>
      <c r="E7" s="5">
        <v>2</v>
      </c>
      <c r="F7" s="5"/>
      <c r="G7" s="5"/>
      <c r="H7" s="5">
        <v>1</v>
      </c>
      <c r="I7" s="5"/>
      <c r="J7" s="5"/>
      <c r="K7" s="98"/>
      <c r="L7" s="97"/>
      <c r="M7" s="5"/>
      <c r="N7" s="98">
        <v>-0.5</v>
      </c>
      <c r="O7" s="97">
        <v>16</v>
      </c>
      <c r="P7" s="15">
        <f t="shared" si="1"/>
        <v>1.9538405177677372E-3</v>
      </c>
      <c r="Q7" s="7" t="s">
        <v>4</v>
      </c>
      <c r="R7" s="102"/>
    </row>
    <row r="8" spans="1:21" x14ac:dyDescent="0.25">
      <c r="A8" s="113">
        <v>4</v>
      </c>
      <c r="B8" s="109">
        <f t="shared" si="0"/>
        <v>6.5</v>
      </c>
      <c r="C8" s="109"/>
      <c r="D8" s="97">
        <v>3</v>
      </c>
      <c r="E8" s="5">
        <v>2</v>
      </c>
      <c r="F8" s="5"/>
      <c r="G8" s="5">
        <v>2</v>
      </c>
      <c r="H8" s="5"/>
      <c r="I8" s="5"/>
      <c r="J8" s="5"/>
      <c r="K8" s="98"/>
      <c r="L8" s="97"/>
      <c r="M8" s="5"/>
      <c r="N8" s="98">
        <v>-0.5</v>
      </c>
      <c r="O8" s="97">
        <v>15</v>
      </c>
      <c r="P8" s="15">
        <f t="shared" si="1"/>
        <v>1.8317254854072536E-3</v>
      </c>
      <c r="Q8" s="7" t="s">
        <v>4</v>
      </c>
      <c r="R8" s="102"/>
      <c r="U8" s="11"/>
    </row>
    <row r="9" spans="1:21" x14ac:dyDescent="0.25">
      <c r="A9" s="113">
        <v>5</v>
      </c>
      <c r="B9" s="110">
        <f t="shared" si="0"/>
        <v>6.5</v>
      </c>
      <c r="C9" s="110" t="s">
        <v>60</v>
      </c>
      <c r="D9" s="97">
        <v>3</v>
      </c>
      <c r="E9" s="5">
        <v>3</v>
      </c>
      <c r="F9" s="5"/>
      <c r="G9" s="5"/>
      <c r="H9" s="5">
        <v>1</v>
      </c>
      <c r="I9" s="5"/>
      <c r="J9" s="5"/>
      <c r="K9" s="98"/>
      <c r="L9" s="97"/>
      <c r="M9" s="5"/>
      <c r="N9" s="98">
        <v>-0.5</v>
      </c>
      <c r="O9" s="97">
        <v>32</v>
      </c>
      <c r="P9" s="15">
        <f t="shared" si="1"/>
        <v>3.9076810355354744E-3</v>
      </c>
      <c r="Q9" s="7" t="s">
        <v>4</v>
      </c>
      <c r="R9" s="102"/>
    </row>
    <row r="10" spans="1:21" x14ac:dyDescent="0.25">
      <c r="A10" s="113">
        <v>6</v>
      </c>
      <c r="B10" s="110">
        <f t="shared" si="0"/>
        <v>8.5</v>
      </c>
      <c r="C10" s="110" t="s">
        <v>60</v>
      </c>
      <c r="D10" s="97">
        <v>3</v>
      </c>
      <c r="E10" s="5">
        <v>3</v>
      </c>
      <c r="F10" s="5"/>
      <c r="G10" s="5">
        <v>2</v>
      </c>
      <c r="H10" s="5">
        <v>1</v>
      </c>
      <c r="I10" s="5"/>
      <c r="J10" s="5"/>
      <c r="K10" s="98"/>
      <c r="L10" s="97"/>
      <c r="M10" s="5"/>
      <c r="N10" s="98">
        <v>-0.5</v>
      </c>
      <c r="O10" s="97">
        <v>42</v>
      </c>
      <c r="P10" s="15">
        <f t="shared" si="1"/>
        <v>5.1288313591403099E-3</v>
      </c>
      <c r="Q10" s="7" t="s">
        <v>4</v>
      </c>
      <c r="R10" s="102"/>
    </row>
    <row r="11" spans="1:21" x14ac:dyDescent="0.25">
      <c r="A11" s="113">
        <v>7</v>
      </c>
      <c r="B11" s="110">
        <f t="shared" si="0"/>
        <v>10.5</v>
      </c>
      <c r="C11" s="110" t="s">
        <v>60</v>
      </c>
      <c r="D11" s="97">
        <v>4</v>
      </c>
      <c r="E11" s="5">
        <v>3</v>
      </c>
      <c r="F11" s="5">
        <v>1</v>
      </c>
      <c r="G11" s="5">
        <v>2</v>
      </c>
      <c r="H11" s="5">
        <v>1</v>
      </c>
      <c r="I11" s="5"/>
      <c r="J11" s="5"/>
      <c r="K11" s="98"/>
      <c r="L11" s="97"/>
      <c r="M11" s="5"/>
      <c r="N11" s="98">
        <v>-0.5</v>
      </c>
      <c r="O11" s="97">
        <v>72</v>
      </c>
      <c r="P11" s="15">
        <f t="shared" si="1"/>
        <v>8.7922823299548172E-3</v>
      </c>
      <c r="Q11" s="7" t="s">
        <v>4</v>
      </c>
      <c r="R11" s="102"/>
    </row>
    <row r="12" spans="1:21" x14ac:dyDescent="0.25">
      <c r="A12" s="113">
        <v>8</v>
      </c>
      <c r="B12" s="110">
        <f t="shared" si="0"/>
        <v>10.5</v>
      </c>
      <c r="C12" s="110" t="s">
        <v>60</v>
      </c>
      <c r="D12" s="97">
        <v>4</v>
      </c>
      <c r="E12" s="5">
        <v>3</v>
      </c>
      <c r="F12" s="5">
        <v>1</v>
      </c>
      <c r="G12" s="5">
        <v>2</v>
      </c>
      <c r="H12" s="5">
        <v>1</v>
      </c>
      <c r="I12" s="5"/>
      <c r="J12" s="5"/>
      <c r="K12" s="98"/>
      <c r="L12" s="97"/>
      <c r="M12" s="5"/>
      <c r="N12" s="98">
        <v>-0.5</v>
      </c>
      <c r="O12" s="97">
        <v>93</v>
      </c>
      <c r="P12" s="15">
        <f t="shared" si="1"/>
        <v>1.1356698009524973E-2</v>
      </c>
      <c r="Q12" s="7" t="s">
        <v>4</v>
      </c>
      <c r="R12" s="102"/>
    </row>
    <row r="13" spans="1:21" x14ac:dyDescent="0.25">
      <c r="A13" s="113">
        <v>9</v>
      </c>
      <c r="B13" s="110">
        <f t="shared" si="0"/>
        <v>6.5</v>
      </c>
      <c r="C13" s="110" t="s">
        <v>60</v>
      </c>
      <c r="D13" s="97">
        <v>3</v>
      </c>
      <c r="E13" s="5">
        <v>3</v>
      </c>
      <c r="F13" s="5"/>
      <c r="G13" s="5"/>
      <c r="H13" s="5">
        <v>1</v>
      </c>
      <c r="I13" s="5"/>
      <c r="J13" s="5"/>
      <c r="K13" s="98"/>
      <c r="L13" s="97"/>
      <c r="M13" s="5"/>
      <c r="N13" s="98">
        <v>-0.5</v>
      </c>
      <c r="O13" s="97">
        <v>57</v>
      </c>
      <c r="P13" s="15">
        <f t="shared" si="1"/>
        <v>6.9605568445475635E-3</v>
      </c>
      <c r="Q13" s="7" t="s">
        <v>4</v>
      </c>
      <c r="R13" s="102"/>
    </row>
    <row r="14" spans="1:21" x14ac:dyDescent="0.25">
      <c r="A14" s="113">
        <v>10</v>
      </c>
      <c r="B14" s="110">
        <f t="shared" si="0"/>
        <v>4.5</v>
      </c>
      <c r="C14" s="110" t="s">
        <v>60</v>
      </c>
      <c r="D14" s="97">
        <v>2</v>
      </c>
      <c r="E14" s="5">
        <v>2</v>
      </c>
      <c r="F14" s="5"/>
      <c r="G14" s="5"/>
      <c r="H14" s="5">
        <v>1</v>
      </c>
      <c r="I14" s="5"/>
      <c r="J14" s="5"/>
      <c r="K14" s="98"/>
      <c r="L14" s="97"/>
      <c r="M14" s="5"/>
      <c r="N14" s="98">
        <v>-0.5</v>
      </c>
      <c r="O14" s="97">
        <v>50</v>
      </c>
      <c r="P14" s="15">
        <f t="shared" si="1"/>
        <v>6.1057516180241791E-3</v>
      </c>
      <c r="Q14" s="7" t="s">
        <v>4</v>
      </c>
      <c r="R14" s="102"/>
    </row>
    <row r="15" spans="1:21" x14ac:dyDescent="0.25">
      <c r="A15" s="113">
        <v>11</v>
      </c>
      <c r="B15" s="110">
        <f t="shared" si="0"/>
        <v>4.5</v>
      </c>
      <c r="C15" s="110" t="s">
        <v>60</v>
      </c>
      <c r="D15" s="97">
        <v>2</v>
      </c>
      <c r="E15" s="5">
        <v>2</v>
      </c>
      <c r="F15" s="5"/>
      <c r="G15" s="5"/>
      <c r="H15" s="5">
        <v>1</v>
      </c>
      <c r="I15" s="5"/>
      <c r="J15" s="5"/>
      <c r="K15" s="98"/>
      <c r="L15" s="97"/>
      <c r="M15" s="5"/>
      <c r="N15" s="98">
        <v>-0.5</v>
      </c>
      <c r="O15" s="97">
        <v>103</v>
      </c>
      <c r="P15" s="15">
        <f t="shared" si="1"/>
        <v>1.2577848333129808E-2</v>
      </c>
      <c r="Q15" s="7" t="s">
        <v>4</v>
      </c>
      <c r="R15" s="102"/>
    </row>
    <row r="16" spans="1:21" ht="30.75" customHeight="1" x14ac:dyDescent="0.25">
      <c r="A16" s="113">
        <v>12</v>
      </c>
      <c r="B16" s="110">
        <f t="shared" si="0"/>
        <v>7</v>
      </c>
      <c r="C16" s="110" t="s">
        <v>60</v>
      </c>
      <c r="D16" s="97">
        <v>3</v>
      </c>
      <c r="E16" s="5">
        <v>2</v>
      </c>
      <c r="F16" s="5"/>
      <c r="G16" s="5"/>
      <c r="H16" s="5"/>
      <c r="I16" s="5">
        <v>1</v>
      </c>
      <c r="J16" s="5"/>
      <c r="K16" s="98">
        <v>1</v>
      </c>
      <c r="L16" s="97"/>
      <c r="M16" s="5"/>
      <c r="N16" s="98"/>
      <c r="O16" s="97">
        <v>306</v>
      </c>
      <c r="P16" s="15">
        <f t="shared" si="1"/>
        <v>3.7367199902307975E-2</v>
      </c>
      <c r="Q16" s="7" t="s">
        <v>5</v>
      </c>
      <c r="R16" s="103" t="s">
        <v>70</v>
      </c>
    </row>
    <row r="17" spans="1:18" x14ac:dyDescent="0.25">
      <c r="A17" s="113">
        <v>13</v>
      </c>
      <c r="B17" s="110">
        <f t="shared" si="0"/>
        <v>5.5</v>
      </c>
      <c r="C17" s="110" t="s">
        <v>60</v>
      </c>
      <c r="D17" s="97">
        <v>4</v>
      </c>
      <c r="E17" s="5">
        <v>2</v>
      </c>
      <c r="F17" s="5"/>
      <c r="G17" s="5"/>
      <c r="H17" s="5"/>
      <c r="I17" s="5"/>
      <c r="J17" s="5"/>
      <c r="K17" s="98"/>
      <c r="L17" s="97"/>
      <c r="M17" s="5"/>
      <c r="N17" s="98">
        <v>-0.5</v>
      </c>
      <c r="O17" s="97">
        <v>146</v>
      </c>
      <c r="P17" s="15">
        <f t="shared" si="1"/>
        <v>1.7828794724630601E-2</v>
      </c>
      <c r="Q17" s="7" t="s">
        <v>4</v>
      </c>
      <c r="R17" s="102"/>
    </row>
    <row r="18" spans="1:18" x14ac:dyDescent="0.25">
      <c r="A18" s="113">
        <v>14</v>
      </c>
      <c r="B18" s="109">
        <f t="shared" si="0"/>
        <v>8.5</v>
      </c>
      <c r="C18" s="109"/>
      <c r="D18" s="97">
        <v>4</v>
      </c>
      <c r="E18" s="5">
        <v>2</v>
      </c>
      <c r="F18" s="5">
        <v>1</v>
      </c>
      <c r="G18" s="5">
        <v>2</v>
      </c>
      <c r="H18" s="5"/>
      <c r="I18" s="5"/>
      <c r="J18" s="5"/>
      <c r="K18" s="98"/>
      <c r="L18" s="97"/>
      <c r="M18" s="5"/>
      <c r="N18" s="98">
        <v>-0.5</v>
      </c>
      <c r="O18" s="97">
        <v>19</v>
      </c>
      <c r="P18" s="15">
        <f t="shared" si="1"/>
        <v>2.3201856148491878E-3</v>
      </c>
      <c r="Q18" s="7" t="s">
        <v>4</v>
      </c>
      <c r="R18" s="103" t="s">
        <v>7</v>
      </c>
    </row>
    <row r="19" spans="1:18" ht="30" x14ac:dyDescent="0.25">
      <c r="A19" s="113">
        <v>15</v>
      </c>
      <c r="B19" s="110">
        <f t="shared" si="0"/>
        <v>10.5</v>
      </c>
      <c r="C19" s="110" t="s">
        <v>60</v>
      </c>
      <c r="D19" s="97">
        <v>4</v>
      </c>
      <c r="E19" s="5">
        <v>2</v>
      </c>
      <c r="F19" s="5">
        <v>1</v>
      </c>
      <c r="G19" s="5">
        <v>2</v>
      </c>
      <c r="H19" s="5">
        <v>1</v>
      </c>
      <c r="I19" s="5"/>
      <c r="J19" s="5"/>
      <c r="K19" s="98">
        <v>1</v>
      </c>
      <c r="L19" s="97"/>
      <c r="M19" s="5"/>
      <c r="N19" s="98">
        <v>-0.5</v>
      </c>
      <c r="O19" s="97">
        <v>180</v>
      </c>
      <c r="P19" s="15">
        <f t="shared" si="1"/>
        <v>2.1980705824887044E-2</v>
      </c>
      <c r="Q19" s="7" t="s">
        <v>4</v>
      </c>
      <c r="R19" s="103" t="s">
        <v>72</v>
      </c>
    </row>
    <row r="20" spans="1:18" x14ac:dyDescent="0.25">
      <c r="A20" s="113">
        <v>16</v>
      </c>
      <c r="B20" s="110">
        <f t="shared" si="0"/>
        <v>8.5</v>
      </c>
      <c r="C20" s="110" t="s">
        <v>60</v>
      </c>
      <c r="D20" s="97">
        <v>4</v>
      </c>
      <c r="E20" s="5">
        <v>1</v>
      </c>
      <c r="F20" s="5">
        <v>1</v>
      </c>
      <c r="G20" s="5">
        <v>2</v>
      </c>
      <c r="H20" s="5">
        <v>1</v>
      </c>
      <c r="I20" s="5"/>
      <c r="J20" s="5"/>
      <c r="K20" s="98"/>
      <c r="L20" s="97"/>
      <c r="M20" s="5"/>
      <c r="N20" s="98">
        <v>-0.5</v>
      </c>
      <c r="O20" s="97">
        <v>97</v>
      </c>
      <c r="P20" s="15">
        <f t="shared" si="1"/>
        <v>1.1845158138966907E-2</v>
      </c>
      <c r="Q20" s="7" t="s">
        <v>4</v>
      </c>
      <c r="R20" s="102"/>
    </row>
    <row r="21" spans="1:18" x14ac:dyDescent="0.25">
      <c r="A21" s="113">
        <v>17</v>
      </c>
      <c r="B21" s="110">
        <f t="shared" si="0"/>
        <v>6.5</v>
      </c>
      <c r="C21" s="110" t="s">
        <v>60</v>
      </c>
      <c r="D21" s="97">
        <v>4</v>
      </c>
      <c r="E21" s="5">
        <v>1</v>
      </c>
      <c r="F21" s="5">
        <v>1</v>
      </c>
      <c r="G21" s="5"/>
      <c r="H21" s="5">
        <v>1</v>
      </c>
      <c r="I21" s="5"/>
      <c r="J21" s="5"/>
      <c r="K21" s="98"/>
      <c r="L21" s="97"/>
      <c r="M21" s="5"/>
      <c r="N21" s="98">
        <v>-0.5</v>
      </c>
      <c r="O21" s="97">
        <v>35</v>
      </c>
      <c r="P21" s="15">
        <f t="shared" si="1"/>
        <v>4.2740261326169255E-3</v>
      </c>
      <c r="Q21" s="7" t="s">
        <v>4</v>
      </c>
      <c r="R21" s="102"/>
    </row>
    <row r="22" spans="1:18" x14ac:dyDescent="0.25">
      <c r="A22" s="113">
        <v>18</v>
      </c>
      <c r="B22" s="116">
        <f t="shared" si="0"/>
        <v>1.5</v>
      </c>
      <c r="C22" s="109"/>
      <c r="D22" s="97">
        <v>1</v>
      </c>
      <c r="E22" s="5">
        <v>1</v>
      </c>
      <c r="F22" s="5"/>
      <c r="G22" s="5"/>
      <c r="H22" s="5"/>
      <c r="I22" s="5"/>
      <c r="J22" s="5"/>
      <c r="K22" s="98"/>
      <c r="L22" s="97"/>
      <c r="M22" s="5"/>
      <c r="N22" s="98">
        <v>-0.5</v>
      </c>
      <c r="O22" s="97">
        <v>22</v>
      </c>
      <c r="P22" s="15">
        <f t="shared" si="1"/>
        <v>2.6865307119306385E-3</v>
      </c>
      <c r="Q22" s="7" t="s">
        <v>4</v>
      </c>
      <c r="R22" s="103" t="s">
        <v>91</v>
      </c>
    </row>
    <row r="23" spans="1:18" x14ac:dyDescent="0.25">
      <c r="A23" s="113">
        <v>19</v>
      </c>
      <c r="B23" s="109">
        <f t="shared" si="0"/>
        <v>4.5</v>
      </c>
      <c r="C23" s="109"/>
      <c r="D23" s="97">
        <v>1</v>
      </c>
      <c r="E23" s="5">
        <v>1</v>
      </c>
      <c r="F23" s="5">
        <v>1</v>
      </c>
      <c r="G23" s="5">
        <v>2</v>
      </c>
      <c r="H23" s="5"/>
      <c r="I23" s="5"/>
      <c r="J23" s="5"/>
      <c r="K23" s="98"/>
      <c r="L23" s="97"/>
      <c r="M23" s="5"/>
      <c r="N23" s="98">
        <v>-0.5</v>
      </c>
      <c r="O23" s="97">
        <v>46</v>
      </c>
      <c r="P23" s="15">
        <f t="shared" si="1"/>
        <v>5.6172914885822441E-3</v>
      </c>
      <c r="Q23" s="24" t="s">
        <v>4</v>
      </c>
      <c r="R23" s="103" t="s">
        <v>91</v>
      </c>
    </row>
    <row r="24" spans="1:18" x14ac:dyDescent="0.25">
      <c r="A24" s="113">
        <v>20</v>
      </c>
      <c r="B24" s="116">
        <f t="shared" si="0"/>
        <v>2</v>
      </c>
      <c r="C24" s="109"/>
      <c r="D24" s="97">
        <v>1</v>
      </c>
      <c r="E24" s="5">
        <v>1</v>
      </c>
      <c r="F24" s="5"/>
      <c r="G24" s="5"/>
      <c r="H24" s="5"/>
      <c r="I24" s="5"/>
      <c r="J24" s="5"/>
      <c r="K24" s="98"/>
      <c r="L24" s="97"/>
      <c r="M24" s="5"/>
      <c r="N24" s="98"/>
      <c r="O24" s="97">
        <v>21</v>
      </c>
      <c r="P24" s="15">
        <f t="shared" si="1"/>
        <v>2.5644156795701549E-3</v>
      </c>
      <c r="Q24" s="7" t="s">
        <v>4</v>
      </c>
      <c r="R24" s="103" t="s">
        <v>8</v>
      </c>
    </row>
    <row r="25" spans="1:18" ht="30" x14ac:dyDescent="0.25">
      <c r="A25" s="113">
        <v>21</v>
      </c>
      <c r="B25" s="116">
        <f t="shared" si="0"/>
        <v>1.5</v>
      </c>
      <c r="C25" s="109"/>
      <c r="D25" s="97">
        <v>1</v>
      </c>
      <c r="E25" s="5">
        <v>1</v>
      </c>
      <c r="F25" s="5"/>
      <c r="G25" s="5"/>
      <c r="H25" s="5"/>
      <c r="I25" s="5"/>
      <c r="J25" s="5"/>
      <c r="K25" s="98"/>
      <c r="L25" s="97"/>
      <c r="M25" s="5"/>
      <c r="N25" s="98">
        <v>-0.5</v>
      </c>
      <c r="O25" s="97">
        <v>57</v>
      </c>
      <c r="P25" s="15">
        <f t="shared" si="1"/>
        <v>6.9605568445475635E-3</v>
      </c>
      <c r="Q25" s="7" t="s">
        <v>4</v>
      </c>
      <c r="R25" s="103" t="s">
        <v>69</v>
      </c>
    </row>
    <row r="26" spans="1:18" x14ac:dyDescent="0.25">
      <c r="A26" s="113">
        <v>22</v>
      </c>
      <c r="B26" s="116">
        <f t="shared" si="0"/>
        <v>0</v>
      </c>
      <c r="C26" s="111"/>
      <c r="D26" s="97">
        <v>1</v>
      </c>
      <c r="E26" s="5">
        <v>1</v>
      </c>
      <c r="F26" s="5"/>
      <c r="G26" s="5"/>
      <c r="H26" s="5"/>
      <c r="I26" s="5"/>
      <c r="J26" s="5"/>
      <c r="K26" s="98"/>
      <c r="L26" s="97">
        <v>-2</v>
      </c>
      <c r="M26" s="5"/>
      <c r="N26" s="98"/>
      <c r="O26" s="97">
        <v>77</v>
      </c>
      <c r="P26" s="87">
        <f t="shared" si="1"/>
        <v>9.4028574917572345E-3</v>
      </c>
      <c r="Q26" s="24" t="s">
        <v>4</v>
      </c>
      <c r="R26" s="103" t="s">
        <v>85</v>
      </c>
    </row>
    <row r="27" spans="1:18" ht="45" x14ac:dyDescent="0.25">
      <c r="A27" s="114">
        <v>23</v>
      </c>
      <c r="B27" s="116">
        <f t="shared" si="0"/>
        <v>1</v>
      </c>
      <c r="C27" s="111"/>
      <c r="D27" s="97">
        <v>1</v>
      </c>
      <c r="E27" s="5">
        <v>1</v>
      </c>
      <c r="F27" s="5"/>
      <c r="G27" s="5"/>
      <c r="H27" s="5">
        <v>1</v>
      </c>
      <c r="I27" s="5"/>
      <c r="J27" s="5"/>
      <c r="K27" s="98"/>
      <c r="L27" s="97">
        <v>-2</v>
      </c>
      <c r="M27" s="5"/>
      <c r="N27" s="98"/>
      <c r="O27" s="97">
        <v>79</v>
      </c>
      <c r="P27" s="15">
        <f t="shared" si="1"/>
        <v>9.6470875564782024E-3</v>
      </c>
      <c r="Q27" s="24" t="s">
        <v>5</v>
      </c>
      <c r="R27" s="103" t="s">
        <v>89</v>
      </c>
    </row>
    <row r="28" spans="1:18" ht="30" x14ac:dyDescent="0.25">
      <c r="A28" s="114" t="s">
        <v>86</v>
      </c>
      <c r="B28" s="116">
        <f t="shared" si="0"/>
        <v>0</v>
      </c>
      <c r="C28" s="111"/>
      <c r="D28" s="97">
        <v>1</v>
      </c>
      <c r="E28" s="5">
        <v>1</v>
      </c>
      <c r="F28" s="5"/>
      <c r="G28" s="5"/>
      <c r="H28" s="5"/>
      <c r="I28" s="5"/>
      <c r="J28" s="5"/>
      <c r="K28" s="98"/>
      <c r="L28" s="97">
        <v>-2</v>
      </c>
      <c r="M28" s="5"/>
      <c r="N28" s="98"/>
      <c r="O28" s="97">
        <v>6</v>
      </c>
      <c r="P28" s="17">
        <f t="shared" si="1"/>
        <v>7.326901941629015E-4</v>
      </c>
      <c r="Q28" s="24" t="s">
        <v>5</v>
      </c>
      <c r="R28" s="104" t="s">
        <v>87</v>
      </c>
    </row>
    <row r="29" spans="1:18" ht="32.25" customHeight="1" x14ac:dyDescent="0.25">
      <c r="A29" s="114">
        <v>24</v>
      </c>
      <c r="B29" s="109">
        <f t="shared" si="0"/>
        <v>7</v>
      </c>
      <c r="C29" s="111"/>
      <c r="D29" s="97">
        <v>1</v>
      </c>
      <c r="E29" s="5">
        <v>1</v>
      </c>
      <c r="F29" s="5">
        <v>1</v>
      </c>
      <c r="G29" s="5">
        <v>2</v>
      </c>
      <c r="H29" s="5"/>
      <c r="I29" s="5">
        <v>1</v>
      </c>
      <c r="J29" s="5"/>
      <c r="K29" s="98">
        <v>1</v>
      </c>
      <c r="L29" s="97"/>
      <c r="M29" s="5"/>
      <c r="N29" s="98"/>
      <c r="O29" s="97">
        <v>277</v>
      </c>
      <c r="P29" s="15">
        <f t="shared" si="1"/>
        <v>3.3825863963853953E-2</v>
      </c>
      <c r="Q29" s="24" t="s">
        <v>5</v>
      </c>
      <c r="R29" s="103" t="s">
        <v>90</v>
      </c>
    </row>
    <row r="30" spans="1:18" ht="30" x14ac:dyDescent="0.25">
      <c r="A30" s="114">
        <v>25</v>
      </c>
      <c r="B30" s="116">
        <f t="shared" si="0"/>
        <v>2</v>
      </c>
      <c r="C30" s="111"/>
      <c r="D30" s="97">
        <v>1</v>
      </c>
      <c r="E30" s="5">
        <v>1</v>
      </c>
      <c r="F30" s="5"/>
      <c r="G30" s="5"/>
      <c r="H30" s="5"/>
      <c r="I30" s="5"/>
      <c r="J30" s="5"/>
      <c r="K30" s="98"/>
      <c r="L30" s="97"/>
      <c r="M30" s="5"/>
      <c r="N30" s="98"/>
      <c r="O30" s="97">
        <v>13</v>
      </c>
      <c r="P30" s="44">
        <f t="shared" si="1"/>
        <v>1.5874954206862866E-3</v>
      </c>
      <c r="Q30" s="24" t="s">
        <v>5</v>
      </c>
      <c r="R30" s="103" t="s">
        <v>10</v>
      </c>
    </row>
    <row r="31" spans="1:18" x14ac:dyDescent="0.25">
      <c r="A31" s="114">
        <v>26</v>
      </c>
      <c r="B31" s="116">
        <f t="shared" si="0"/>
        <v>1</v>
      </c>
      <c r="C31" s="111"/>
      <c r="D31" s="97">
        <v>2</v>
      </c>
      <c r="E31" s="5">
        <v>1</v>
      </c>
      <c r="F31" s="5"/>
      <c r="G31" s="5"/>
      <c r="H31" s="5"/>
      <c r="I31" s="5"/>
      <c r="J31" s="5"/>
      <c r="K31" s="98"/>
      <c r="L31" s="97">
        <v>-2</v>
      </c>
      <c r="M31" s="5"/>
      <c r="N31" s="98"/>
      <c r="O31" s="97">
        <v>23</v>
      </c>
      <c r="P31" s="87">
        <f t="shared" si="1"/>
        <v>2.808645744291122E-3</v>
      </c>
      <c r="Q31" s="24" t="s">
        <v>4</v>
      </c>
      <c r="R31" s="103" t="s">
        <v>29</v>
      </c>
    </row>
    <row r="32" spans="1:18" x14ac:dyDescent="0.25">
      <c r="A32" s="114">
        <v>27</v>
      </c>
      <c r="B32" s="116">
        <f t="shared" si="0"/>
        <v>1</v>
      </c>
      <c r="C32" s="111"/>
      <c r="D32" s="97">
        <v>2</v>
      </c>
      <c r="E32" s="5">
        <v>1</v>
      </c>
      <c r="F32" s="5"/>
      <c r="G32" s="5"/>
      <c r="H32" s="5"/>
      <c r="I32" s="5"/>
      <c r="J32" s="5"/>
      <c r="K32" s="98"/>
      <c r="L32" s="97">
        <v>-2</v>
      </c>
      <c r="M32" s="5"/>
      <c r="N32" s="98"/>
      <c r="O32" s="97">
        <v>10</v>
      </c>
      <c r="P32" s="87">
        <f t="shared" si="1"/>
        <v>1.2211503236048357E-3</v>
      </c>
      <c r="Q32" s="24" t="s">
        <v>4</v>
      </c>
      <c r="R32" s="103" t="s">
        <v>28</v>
      </c>
    </row>
    <row r="33" spans="1:19" ht="30" x14ac:dyDescent="0.25">
      <c r="A33" s="114">
        <v>28</v>
      </c>
      <c r="B33" s="116">
        <f t="shared" si="0"/>
        <v>0</v>
      </c>
      <c r="C33" s="111"/>
      <c r="D33" s="97">
        <v>1</v>
      </c>
      <c r="E33" s="5">
        <v>1</v>
      </c>
      <c r="F33" s="5"/>
      <c r="G33" s="5"/>
      <c r="H33" s="5"/>
      <c r="I33" s="5"/>
      <c r="J33" s="5"/>
      <c r="K33" s="98"/>
      <c r="L33" s="97">
        <v>-2</v>
      </c>
      <c r="M33" s="5"/>
      <c r="N33" s="98"/>
      <c r="O33" s="120">
        <f>43/100*15</f>
        <v>6.45</v>
      </c>
      <c r="P33" s="87">
        <f t="shared" si="1"/>
        <v>7.876419587251191E-4</v>
      </c>
      <c r="Q33" s="24" t="s">
        <v>4</v>
      </c>
      <c r="R33" s="121" t="s">
        <v>93</v>
      </c>
    </row>
    <row r="34" spans="1:19" x14ac:dyDescent="0.25">
      <c r="A34" s="114">
        <v>29</v>
      </c>
      <c r="B34" s="116">
        <f t="shared" si="0"/>
        <v>2</v>
      </c>
      <c r="C34" s="109"/>
      <c r="D34" s="97">
        <v>1</v>
      </c>
      <c r="E34" s="5">
        <v>2</v>
      </c>
      <c r="F34" s="5"/>
      <c r="G34" s="5"/>
      <c r="H34" s="5"/>
      <c r="I34" s="5"/>
      <c r="J34" s="5"/>
      <c r="K34" s="98"/>
      <c r="L34" s="97"/>
      <c r="M34" s="5">
        <v>-1</v>
      </c>
      <c r="N34" s="98"/>
      <c r="O34" s="97">
        <v>5</v>
      </c>
      <c r="P34" s="15">
        <f t="shared" si="1"/>
        <v>6.1057516180241785E-4</v>
      </c>
      <c r="Q34" s="7" t="s">
        <v>4</v>
      </c>
      <c r="R34" s="103" t="s">
        <v>76</v>
      </c>
    </row>
    <row r="35" spans="1:19" x14ac:dyDescent="0.25">
      <c r="A35" s="114">
        <v>30</v>
      </c>
      <c r="B35" s="116">
        <f t="shared" si="0"/>
        <v>1</v>
      </c>
      <c r="C35" s="109"/>
      <c r="D35" s="97">
        <v>1</v>
      </c>
      <c r="E35" s="5">
        <v>1</v>
      </c>
      <c r="F35" s="5"/>
      <c r="G35" s="5"/>
      <c r="H35" s="5"/>
      <c r="I35" s="5"/>
      <c r="J35" s="5"/>
      <c r="K35" s="98"/>
      <c r="L35" s="97"/>
      <c r="M35" s="5">
        <v>-1</v>
      </c>
      <c r="N35" s="98"/>
      <c r="O35" s="97">
        <v>7.8</v>
      </c>
      <c r="P35" s="15">
        <f t="shared" si="1"/>
        <v>9.5249725241177189E-4</v>
      </c>
      <c r="Q35" s="7" t="s">
        <v>4</v>
      </c>
      <c r="R35" s="103" t="s">
        <v>77</v>
      </c>
    </row>
    <row r="36" spans="1:19" ht="30.75" thickBot="1" x14ac:dyDescent="0.3">
      <c r="A36" s="115">
        <v>31</v>
      </c>
      <c r="B36" s="117">
        <f t="shared" si="0"/>
        <v>1</v>
      </c>
      <c r="C36" s="112"/>
      <c r="D36" s="99">
        <v>1</v>
      </c>
      <c r="E36" s="100">
        <v>1</v>
      </c>
      <c r="F36" s="100"/>
      <c r="G36" s="100"/>
      <c r="H36" s="100"/>
      <c r="I36" s="100"/>
      <c r="J36" s="100"/>
      <c r="K36" s="101"/>
      <c r="L36" s="99"/>
      <c r="M36" s="100">
        <v>-1</v>
      </c>
      <c r="N36" s="101"/>
      <c r="O36" s="99">
        <v>13</v>
      </c>
      <c r="P36" s="105">
        <f t="shared" si="1"/>
        <v>1.5874954206862866E-3</v>
      </c>
      <c r="Q36" s="106" t="s">
        <v>4</v>
      </c>
      <c r="R36" s="107" t="s">
        <v>88</v>
      </c>
    </row>
    <row r="37" spans="1:19" x14ac:dyDescent="0.25">
      <c r="A37" s="40"/>
      <c r="B37" s="41"/>
      <c r="C37" s="41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2"/>
      <c r="Q37" s="43"/>
      <c r="R37" s="43"/>
    </row>
    <row r="38" spans="1:19" ht="15.75" thickBot="1" x14ac:dyDescent="0.3">
      <c r="A38" s="40"/>
      <c r="B38" s="41"/>
      <c r="C38" s="41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2"/>
      <c r="Q38" s="43"/>
      <c r="R38" s="43"/>
    </row>
    <row r="39" spans="1:19" ht="14.25" customHeight="1" x14ac:dyDescent="0.25">
      <c r="A39" s="133"/>
      <c r="B39" s="133"/>
      <c r="C39" s="41"/>
      <c r="D39" s="40"/>
      <c r="E39" s="40"/>
      <c r="F39" s="134" t="s">
        <v>66</v>
      </c>
      <c r="G39" s="135"/>
      <c r="H39" s="63"/>
      <c r="I39" s="64"/>
      <c r="J39" s="64"/>
      <c r="K39" s="64"/>
      <c r="L39" s="64"/>
      <c r="M39" s="64"/>
      <c r="N39" s="64"/>
      <c r="O39" s="63">
        <v>8189</v>
      </c>
      <c r="P39" s="65">
        <v>1</v>
      </c>
      <c r="Q39" s="43"/>
      <c r="R39" s="43"/>
    </row>
    <row r="40" spans="1:19" ht="18" customHeight="1" thickBot="1" x14ac:dyDescent="0.3">
      <c r="B40" s="26"/>
      <c r="C40" s="26"/>
      <c r="D40" s="46"/>
      <c r="E40" s="46"/>
      <c r="F40" s="136" t="s">
        <v>67</v>
      </c>
      <c r="G40" s="137"/>
      <c r="H40" s="66"/>
      <c r="I40" s="67"/>
      <c r="J40" s="67"/>
      <c r="K40" s="67"/>
      <c r="L40" s="67"/>
      <c r="M40" s="67"/>
      <c r="N40" s="67"/>
      <c r="O40" s="68">
        <v>53</v>
      </c>
      <c r="P40" s="69">
        <v>6.4700000000000001E-3</v>
      </c>
      <c r="Q40" s="46"/>
      <c r="R40" s="46"/>
    </row>
    <row r="41" spans="1:19" ht="18" customHeight="1" thickBot="1" x14ac:dyDescent="0.3">
      <c r="B41" s="26"/>
      <c r="C41" s="26"/>
      <c r="D41" s="46"/>
      <c r="E41" s="46"/>
      <c r="F41" s="50"/>
      <c r="G41" s="50"/>
      <c r="H41" s="51"/>
      <c r="I41" s="52"/>
      <c r="J41" s="52"/>
      <c r="K41" s="52"/>
      <c r="L41" s="52"/>
      <c r="M41" s="52"/>
      <c r="N41" s="52"/>
      <c r="O41" s="53"/>
      <c r="P41" s="54"/>
      <c r="Q41" s="46"/>
      <c r="R41" s="46"/>
    </row>
    <row r="42" spans="1:19" ht="18" customHeight="1" thickBot="1" x14ac:dyDescent="0.3">
      <c r="B42" s="26"/>
      <c r="C42" s="45"/>
      <c r="D42" s="46"/>
      <c r="E42" s="46"/>
      <c r="F42" s="77" t="s">
        <v>71</v>
      </c>
      <c r="G42" s="78"/>
      <c r="H42" s="79"/>
      <c r="I42" s="80"/>
      <c r="J42" s="80"/>
      <c r="K42" s="80"/>
      <c r="L42" s="80"/>
      <c r="M42" s="80"/>
      <c r="N42" s="80"/>
      <c r="O42" s="81">
        <v>205</v>
      </c>
      <c r="P42" s="82">
        <v>2.5000000000000001E-2</v>
      </c>
      <c r="Q42" s="46"/>
      <c r="R42" s="46"/>
      <c r="S42" s="47"/>
    </row>
    <row r="43" spans="1:19" ht="18" customHeight="1" thickBot="1" x14ac:dyDescent="0.3">
      <c r="B43" s="26"/>
      <c r="C43" s="26"/>
      <c r="D43" s="46"/>
      <c r="E43" s="46"/>
      <c r="F43" s="55"/>
      <c r="G43" s="55"/>
      <c r="H43" s="56"/>
      <c r="I43" s="46"/>
      <c r="J43" s="46"/>
      <c r="K43" s="46"/>
      <c r="L43" s="46"/>
      <c r="M43" s="46"/>
      <c r="N43" s="46"/>
      <c r="O43" s="57"/>
      <c r="P43" s="58"/>
      <c r="Q43" s="46"/>
      <c r="R43" s="46"/>
    </row>
    <row r="44" spans="1:19" ht="15" customHeight="1" x14ac:dyDescent="0.25">
      <c r="D44" s="46"/>
      <c r="E44" s="46"/>
      <c r="F44" s="83" t="s">
        <v>68</v>
      </c>
      <c r="G44" s="84"/>
      <c r="H44" s="84"/>
      <c r="I44" s="85"/>
      <c r="J44" s="85"/>
      <c r="K44" s="85"/>
      <c r="L44" s="85"/>
      <c r="M44" s="85"/>
      <c r="N44" s="85"/>
      <c r="O44" s="84">
        <v>159</v>
      </c>
      <c r="P44" s="86">
        <f>P26+P31+P32+P33</f>
        <v>1.4220295518378312E-2</v>
      </c>
      <c r="Q44" s="48"/>
      <c r="R44" s="46"/>
    </row>
    <row r="45" spans="1:19" ht="15.75" thickBot="1" x14ac:dyDescent="0.3">
      <c r="D45" s="46"/>
      <c r="E45" s="46"/>
      <c r="F45" s="59" t="s">
        <v>63</v>
      </c>
      <c r="G45" s="60"/>
      <c r="H45" s="60"/>
      <c r="I45" s="61"/>
      <c r="J45" s="61"/>
      <c r="K45" s="61"/>
      <c r="L45" s="61"/>
      <c r="M45" s="61"/>
      <c r="N45" s="61"/>
      <c r="O45" s="60">
        <f>O44+O40</f>
        <v>212</v>
      </c>
      <c r="P45" s="62">
        <f>P44+P40</f>
        <v>2.069029551837831E-2</v>
      </c>
      <c r="Q45" s="49"/>
      <c r="R45" s="46"/>
    </row>
    <row r="46" spans="1:19" x14ac:dyDescent="0.25">
      <c r="D46" s="46"/>
      <c r="E46" s="46"/>
    </row>
    <row r="47" spans="1:19" hidden="1" x14ac:dyDescent="0.25">
      <c r="E47" s="19" t="s">
        <v>23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0">
        <f>P25+P23+P22+P21+P20+P19+P18+P17+P15+P14+P13+P12+P11+P10+P9+P8+P6+P7+P5</f>
        <v>0.14226401269996336</v>
      </c>
    </row>
    <row r="48" spans="1:19" ht="28.5" hidden="1" customHeight="1" x14ac:dyDescent="0.25">
      <c r="B48" s="122" t="s">
        <v>32</v>
      </c>
      <c r="C48" s="122"/>
      <c r="D48" s="122"/>
      <c r="E48" s="122"/>
      <c r="F48" s="122"/>
      <c r="G48" s="34"/>
      <c r="H48" s="34"/>
      <c r="I48" s="34"/>
      <c r="J48" s="34"/>
      <c r="K48" s="34"/>
      <c r="L48" s="34"/>
      <c r="M48" s="34"/>
      <c r="N48" s="34"/>
      <c r="O48" s="31"/>
      <c r="P48" s="21">
        <f>P47/500*200</f>
        <v>5.6905605079985343E-2</v>
      </c>
      <c r="Q48" t="s">
        <v>24</v>
      </c>
    </row>
    <row r="49" spans="1:16" hidden="1" x14ac:dyDescent="0.25"/>
    <row r="50" spans="1:16" hidden="1" x14ac:dyDescent="0.25">
      <c r="A50" t="s">
        <v>36</v>
      </c>
      <c r="P50" s="30">
        <v>2.5000000000000001E-2</v>
      </c>
    </row>
    <row r="51" spans="1:16" hidden="1" x14ac:dyDescent="0.25"/>
    <row r="52" spans="1:16" hidden="1" x14ac:dyDescent="0.25">
      <c r="A52" t="s">
        <v>57</v>
      </c>
    </row>
    <row r="53" spans="1:16" hidden="1" x14ac:dyDescent="0.25">
      <c r="B53" t="s">
        <v>50</v>
      </c>
    </row>
    <row r="54" spans="1:16" hidden="1" x14ac:dyDescent="0.25">
      <c r="B54" t="s">
        <v>51</v>
      </c>
    </row>
    <row r="55" spans="1:16" hidden="1" x14ac:dyDescent="0.25">
      <c r="B55" t="s">
        <v>52</v>
      </c>
    </row>
    <row r="56" spans="1:16" hidden="1" x14ac:dyDescent="0.25">
      <c r="B56" t="s">
        <v>53</v>
      </c>
    </row>
    <row r="57" spans="1:16" hidden="1" x14ac:dyDescent="0.25">
      <c r="B57" t="s">
        <v>54</v>
      </c>
    </row>
    <row r="58" spans="1:16" hidden="1" x14ac:dyDescent="0.25">
      <c r="B58" t="s">
        <v>55</v>
      </c>
    </row>
    <row r="59" spans="1:16" hidden="1" x14ac:dyDescent="0.25">
      <c r="B59" t="s">
        <v>56</v>
      </c>
    </row>
  </sheetData>
  <mergeCells count="6">
    <mergeCell ref="L3:N3"/>
    <mergeCell ref="B48:F48"/>
    <mergeCell ref="A39:B39"/>
    <mergeCell ref="F39:G39"/>
    <mergeCell ref="F40:G40"/>
    <mergeCell ref="D3:K3"/>
  </mergeCells>
  <pageMargins left="0.7" right="0.7" top="0.78740157499999996" bottom="0.78740157499999996" header="0.3" footer="0.3"/>
  <pageSetup paperSize="8" scale="7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Tabelle1</vt:lpstr>
      <vt:lpstr>Tabelle1 (2)</vt:lpstr>
      <vt:lpstr>Neue Abwägung 2026 (Syska)</vt:lpstr>
      <vt:lpstr>Neue Abwägung 2026 (Brandt) (2)</vt:lpstr>
      <vt:lpstr>Neue Abwägung 022026 (Syska)</vt:lpstr>
      <vt:lpstr>'Tabelle1 (2)'!Druckbereich</vt:lpstr>
    </vt:vector>
  </TitlesOfParts>
  <Company>Stadt Sandersdorf-Brehna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Syska</dc:creator>
  <cp:lastModifiedBy>Steffi Syska</cp:lastModifiedBy>
  <cp:lastPrinted>2026-01-27T16:42:40Z</cp:lastPrinted>
  <dcterms:created xsi:type="dcterms:W3CDTF">2025-03-31T06:22:47Z</dcterms:created>
  <dcterms:modified xsi:type="dcterms:W3CDTF">2026-02-25T16:14:30Z</dcterms:modified>
</cp:coreProperties>
</file>